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860A89B5-6CA2-4308-91AA-334A4C63EE36}" xr6:coauthVersionLast="31" xr6:coauthVersionMax="31" xr10:uidLastSave="{00000000-0000-0000-0000-000000000000}"/>
  <bookViews>
    <workbookView xWindow="930" yWindow="0" windowWidth="28530" windowHeight="12510" tabRatio="478" xr2:uid="{00000000-000D-0000-FFFF-FFFF00000000}"/>
  </bookViews>
  <sheets>
    <sheet name="雙週時數表" sheetId="1" r:id="rId1"/>
  </sheets>
  <definedNames>
    <definedName name="_xlnm.Print_Titles" localSheetId="0">雙週時數表!$7:$7</definedName>
    <definedName name="列標題區域1..D5">雙週時數表!$B$3</definedName>
    <definedName name="列標題區域2..G3">雙週時數表!$F$3</definedName>
    <definedName name="列標題區域3..H5">雙週時數表!$F$4</definedName>
    <definedName name="列標題區域4..G23">雙週時數表!$C$23</definedName>
    <definedName name="列標題區域5..H24">雙週時數表!$C$24</definedName>
    <definedName name="標題​​1">時數表[[#Headers],[星期]]</definedName>
  </definedNames>
  <calcPr calcId="179017"/>
  <webPublishing codePage="1252"/>
</workbook>
</file>

<file path=xl/calcChain.xml><?xml version="1.0" encoding="utf-8"?>
<calcChain xmlns="http://schemas.openxmlformats.org/spreadsheetml/2006/main">
  <c r="D22" i="1" l="1"/>
  <c r="E22" i="1"/>
  <c r="F22" i="1"/>
  <c r="G22" i="1"/>
  <c r="E24" i="1" l="1"/>
  <c r="F24" i="1"/>
  <c r="G24" i="1"/>
  <c r="D24" i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22" i="1" l="1"/>
  <c r="H5" i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<sst xmlns="http://schemas.openxmlformats.org/spreadsheetml/2006/main" count="23" uniqueCount="21">
  <si>
    <t>公司名稱</t>
  </si>
  <si>
    <t>街道地址、地址 2、縣/市、郵遞區號</t>
  </si>
  <si>
    <t>員工：</t>
  </si>
  <si>
    <t>員工電子郵件：</t>
  </si>
  <si>
    <t>經理：</t>
  </si>
  <si>
    <t>星期</t>
  </si>
  <si>
    <t>員工簽名</t>
  </si>
  <si>
    <t>經理簽名</t>
  </si>
  <si>
    <t>日期</t>
  </si>
  <si>
    <t>總計</t>
  </si>
  <si>
    <t>時薪</t>
  </si>
  <si>
    <t>總薪資</t>
  </si>
  <si>
    <t>正常時數</t>
  </si>
  <si>
    <t>加班時數</t>
  </si>
  <si>
    <t>員工電話：</t>
  </si>
  <si>
    <t>薪資週期開始日期：</t>
  </si>
  <si>
    <t>薪資週期結束日期：</t>
  </si>
  <si>
    <t>病假</t>
  </si>
  <si>
    <t>附有休假時數的每週時數表</t>
  </si>
  <si>
    <t>休假</t>
  </si>
  <si>
    <t>合計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</si>
</sst>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&quot;NT$&quot;#,##0.00_);\(&quot;NT$&quot;#,##0.00\)"/>
    <numFmt numFmtId="165" formatCode="_-&quot;NT$&quot;* #,##0_ ;_-&quot;NT$&quot;* \-#,##0\ ;_-&quot;NT$&quot;* &quot;-&quot;_ ;_-@_ "/>
    <numFmt numFmtId="166" formatCode="0.00_ "/>
    <numFmt numFmtId="167" formatCode="[&lt;=9999999]###\-####;\(0#\)\ ###\-####"/>
  </numFmts>
  <fonts count="23" x14ac:knownFonts="1">
    <font>
      <sz val="11"/>
      <color theme="1" tint="0.14996795556505021"/>
      <name val="Microsoft JhengHei UI"/>
      <family val="2"/>
    </font>
    <font>
      <sz val="11"/>
      <color theme="1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14996795556505021"/>
      <name val="Microsoft JhengHei UI"/>
      <family val="2"/>
    </font>
    <font>
      <sz val="11"/>
      <color theme="7" tint="-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2"/>
      <color theme="7"/>
      <name val="Microsoft JhengHei UI"/>
      <family val="2"/>
    </font>
    <font>
      <sz val="11"/>
      <color rgb="FFFF0000"/>
      <name val="Microsoft JhengHei UI"/>
      <family val="2"/>
    </font>
    <font>
      <sz val="11"/>
      <name val="Microsoft JhengHei UI"/>
      <family val="2"/>
    </font>
    <font>
      <sz val="11"/>
      <color theme="1" tint="0.14996795556505021"/>
      <name val="Microsoft JhengHei UI"/>
      <family val="2"/>
      <charset val="136"/>
    </font>
    <font>
      <sz val="11"/>
      <color theme="7" tint="-0.24994659260841701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0"/>
      <color theme="7" tint="-0.249977111117893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Protection="0">
      <alignment vertical="center"/>
    </xf>
    <xf numFmtId="0" fontId="8" fillId="0" borderId="0" applyNumberFormat="0" applyFill="0" applyProtection="0">
      <alignment horizontal="left" vertical="center" wrapText="1" indent="1"/>
    </xf>
    <xf numFmtId="0" fontId="8" fillId="0" borderId="0" applyNumberFormat="0" applyFill="0" applyProtection="0">
      <alignment horizontal="right" vertical="center" wrapText="1"/>
    </xf>
    <xf numFmtId="0" fontId="8" fillId="0" borderId="2" applyNumberFormat="0" applyFill="0" applyProtection="0">
      <alignment horizontal="left" vertical="center" indent="1"/>
    </xf>
    <xf numFmtId="0" fontId="8" fillId="0" borderId="3" applyNumberFormat="0" applyFill="0" applyProtection="0">
      <alignment horizontal="right" vertical="center" wrapText="1" indent="1"/>
    </xf>
    <xf numFmtId="0" fontId="8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2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7" fontId="16" fillId="0" borderId="0" applyFont="0" applyFill="0" applyBorder="0">
      <alignment horizontal="right" vertical="center" indent="1"/>
    </xf>
    <xf numFmtId="2" fontId="7" fillId="0" borderId="0" applyFont="0" applyFill="0" applyBorder="0" applyProtection="0">
      <alignment horizontal="right" vertical="center" indent="2"/>
    </xf>
    <xf numFmtId="164" fontId="7" fillId="0" borderId="0" applyFont="0" applyFill="0" applyBorder="0" applyAlignment="0" applyProtection="0"/>
    <xf numFmtId="0" fontId="3" fillId="4" borderId="5" applyNumberFormat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7" applyNumberFormat="0" applyAlignment="0" applyProtection="0"/>
    <xf numFmtId="0" fontId="13" fillId="9" borderId="8" applyNumberFormat="0" applyAlignment="0" applyProtection="0"/>
    <xf numFmtId="0" fontId="5" fillId="9" borderId="7" applyNumberFormat="0" applyAlignment="0" applyProtection="0"/>
    <xf numFmtId="0" fontId="11" fillId="0" borderId="9" applyNumberFormat="0" applyFill="0" applyAlignment="0" applyProtection="0"/>
    <xf numFmtId="0" fontId="6" fillId="10" borderId="10" applyNumberFormat="0" applyAlignment="0" applyProtection="0"/>
    <xf numFmtId="0" fontId="15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" fillId="0" borderId="12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>
      <alignment horizontal="left" vertical="center" indent="1"/>
    </xf>
    <xf numFmtId="0" fontId="0" fillId="0" borderId="0" xfId="0" applyFont="1">
      <alignment horizontal="left" vertical="center" indent="1"/>
    </xf>
    <xf numFmtId="0" fontId="14" fillId="0" borderId="1" xfId="2" applyFont="1">
      <alignment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8" fillId="0" borderId="2" xfId="5" applyFont="1">
      <alignment horizontal="left" vertical="center" indent="1"/>
    </xf>
    <xf numFmtId="14" fontId="18" fillId="0" borderId="3" xfId="10" applyNumberFormat="1" applyFont="1" applyBorder="1" applyAlignment="1">
      <alignment horizontal="right" vertical="center" wrapText="1" indent="1"/>
    </xf>
    <xf numFmtId="0" fontId="19" fillId="0" borderId="0" xfId="0" applyFont="1">
      <alignment horizontal="left" vertical="center" indent="1"/>
    </xf>
    <xf numFmtId="0" fontId="17" fillId="0" borderId="0" xfId="12" applyFont="1">
      <alignment horizontal="center" vertical="center"/>
    </xf>
    <xf numFmtId="14" fontId="17" fillId="0" borderId="0" xfId="10" applyNumberFormat="1" applyFont="1">
      <alignment horizontal="right" vertical="center" indent="1"/>
    </xf>
    <xf numFmtId="0" fontId="20" fillId="3" borderId="6" xfId="9" applyFont="1" applyAlignment="1">
      <alignment horizontal="left" vertical="center" indent="1"/>
    </xf>
    <xf numFmtId="164" fontId="20" fillId="3" borderId="6" xfId="15" applyNumberFormat="1" applyFont="1" applyFill="1" applyBorder="1" applyAlignment="1">
      <alignment horizontal="right" vertical="center" indent="1"/>
    </xf>
    <xf numFmtId="0" fontId="21" fillId="2" borderId="6" xfId="8" applyFont="1" applyAlignment="1">
      <alignment horizontal="left" vertical="center" indent="1"/>
    </xf>
    <xf numFmtId="164" fontId="21" fillId="2" borderId="6" xfId="15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8" fillId="0" borderId="4" xfId="7" applyFont="1">
      <alignment horizontal="left" vertical="top" indent="1"/>
    </xf>
    <xf numFmtId="166" fontId="17" fillId="0" borderId="0" xfId="14" applyNumberFormat="1" applyFont="1" applyAlignment="1">
      <alignment horizontal="right" vertical="center" indent="1"/>
    </xf>
    <xf numFmtId="166" fontId="17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18" fillId="0" borderId="0" xfId="3" applyFont="1" applyAlignment="1">
      <alignment horizontal="left" vertical="top" wrapText="1"/>
    </xf>
    <xf numFmtId="0" fontId="18" fillId="0" borderId="2" xfId="5" applyFont="1">
      <alignment horizontal="left" vertical="center" indent="1"/>
    </xf>
    <xf numFmtId="0" fontId="18" fillId="0" borderId="3" xfId="6" applyFont="1">
      <alignment horizontal="right" vertical="center" wrapText="1" indent="1"/>
    </xf>
    <xf numFmtId="0" fontId="18" fillId="0" borderId="3" xfId="1" applyFont="1" applyBorder="1" applyAlignment="1" applyProtection="1">
      <alignment horizontal="right" vertical="center" wrapText="1" indent="1"/>
    </xf>
    <xf numFmtId="0" fontId="18" fillId="0" borderId="0" xfId="4" applyFont="1" applyAlignment="1">
      <alignment horizontal="right" vertical="top" wrapText="1"/>
    </xf>
    <xf numFmtId="0" fontId="18" fillId="0" borderId="4" xfId="7" applyFont="1">
      <alignment horizontal="left" vertical="top" indent="1"/>
    </xf>
    <xf numFmtId="0" fontId="17" fillId="0" borderId="0" xfId="0" applyFont="1">
      <alignment horizontal="left" vertical="center" indent="1"/>
    </xf>
    <xf numFmtId="14" fontId="17" fillId="0" borderId="0" xfId="10" applyNumberFormat="1" applyFont="1">
      <alignment horizontal="right" vertical="center" indent="1"/>
    </xf>
    <xf numFmtId="167" fontId="18" fillId="0" borderId="3" xfId="13" applyFont="1" applyBorder="1">
      <alignment horizontal="right" vertical="center" indent="1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Title" xfId="2" builtinId="15" customBuiltin="1"/>
    <cellStyle name="Total" xfId="30" builtinId="25" customBuiltin="1"/>
    <cellStyle name="Warning Text" xfId="28" builtinId="11" customBuiltin="1"/>
    <cellStyle name="日期" xfId="10" xr:uid="{00000000-0005-0000-0000-000017000000}"/>
    <cellStyle name="表格標題" xfId="12" xr:uid="{00000000-0005-0000-0000-00001B000000}"/>
    <cellStyle name="電話" xfId="13" xr:uid="{00000000-0005-0000-0000-000022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0.00_ 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雙週時數表" defaultPivotStyle="PivotStyleLight16">
    <tableStyle name="雙週時數表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時數表" displayName="時數表" ref="B7:H22" totalsRowCount="1" headerRowDxfId="16" dataDxfId="15" totalsRowDxfId="14">
  <autoFilter ref="B7:H21" xr:uid="{00000000-0009-0000-0100-000001000000}"/>
  <tableColumns count="7">
    <tableColumn id="1" xr3:uid="{00000000-0010-0000-0000-000001000000}" name="星期" dataDxfId="13" totalsRowDxfId="12">
      <calculatedColumnFormula>IFERROR(TEXT(時數表[[#This Row],[日期]],"aaaa"), "")</calculatedColumnFormula>
    </tableColumn>
    <tableColumn id="3" xr3:uid="{00000000-0010-0000-0000-000003000000}" name="日期" totalsRowLabel="合計" dataDxfId="11" totalsRowDxfId="10"/>
    <tableColumn id="4" xr3:uid="{00000000-0010-0000-0000-000004000000}" name="正常時數" totalsRowFunction="sum" dataDxfId="9" totalsRowDxfId="8"/>
    <tableColumn id="5" xr3:uid="{00000000-0010-0000-0000-000005000000}" name="加班時數" totalsRowFunction="sum" dataDxfId="7" totalsRowDxfId="6"/>
    <tableColumn id="13" xr3:uid="{00000000-0010-0000-0000-00000D000000}" name="病假" totalsRowFunction="sum" dataDxfId="5" totalsRowDxfId="4"/>
    <tableColumn id="12" xr3:uid="{00000000-0010-0000-0000-00000C000000}" name="休假" totalsRowFunction="sum" dataDxfId="3" totalsRowDxfId="2"/>
    <tableColumn id="11" xr3:uid="{00000000-0010-0000-0000-00000B000000}" name="總計" totalsRowFunction="sum" dataDxfId="1" totalsRowDxfId="0">
      <calculatedColumnFormula>IFERROR(SUM(D8:G8), "")</calculatedColumnFormula>
    </tableColumn>
  </tableColumns>
  <tableStyleInfo name="雙週時數表" showFirstColumn="1" showLastColumn="0" showRowStripes="1" showColumnStripes="0"/>
  <extLst>
    <ext xmlns:x14="http://schemas.microsoft.com/office/spreadsheetml/2009/9/main" uri="{504A1905-F514-4f6f-8877-14C23A59335A}">
      <x14:table altTextSummary="輸入星期、日期、正常工作、加班、病假與休假時數。總時數和總薪資會自動計算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44140625" style="1" customWidth="1"/>
    <col min="2" max="3" width="16.6640625" style="1" customWidth="1"/>
    <col min="4" max="5" width="18.6640625" style="1" customWidth="1"/>
    <col min="6" max="8" width="16.6640625" style="1" customWidth="1"/>
    <col min="9" max="9" width="2.6640625" style="1" customWidth="1"/>
    <col min="10" max="11" width="8.5546875" style="1" customWidth="1"/>
    <col min="12" max="12" width="13.109375" style="1" customWidth="1"/>
    <col min="13" max="16384" width="8.88671875" style="1"/>
  </cols>
  <sheetData>
    <row r="1" spans="1:8" ht="35.1" customHeight="1" x14ac:dyDescent="0.25">
      <c r="B1" s="2" t="s">
        <v>0</v>
      </c>
      <c r="C1" s="2"/>
      <c r="D1" s="2"/>
      <c r="E1" s="2"/>
      <c r="F1" s="2"/>
      <c r="G1" s="2"/>
      <c r="H1" s="2"/>
    </row>
    <row r="2" spans="1:8" ht="72.75" customHeight="1" x14ac:dyDescent="0.25">
      <c r="A2" s="3"/>
      <c r="B2" s="20" t="s">
        <v>1</v>
      </c>
      <c r="C2" s="20"/>
      <c r="D2" s="20"/>
      <c r="E2" s="20"/>
      <c r="F2" s="20"/>
      <c r="G2" s="24" t="s">
        <v>18</v>
      </c>
      <c r="H2" s="24"/>
    </row>
    <row r="3" spans="1:8" ht="20.100000000000001" customHeight="1" x14ac:dyDescent="0.25">
      <c r="A3" s="4"/>
      <c r="B3" s="21" t="s">
        <v>2</v>
      </c>
      <c r="C3" s="21"/>
      <c r="D3" s="22"/>
      <c r="E3" s="22"/>
      <c r="F3" s="5" t="s">
        <v>14</v>
      </c>
      <c r="G3" s="28"/>
      <c r="H3" s="28"/>
    </row>
    <row r="4" spans="1:8" ht="20.100000000000001" customHeight="1" x14ac:dyDescent="0.25">
      <c r="A4" s="4"/>
      <c r="B4" s="21" t="s">
        <v>3</v>
      </c>
      <c r="C4" s="21"/>
      <c r="D4" s="23"/>
      <c r="E4" s="22"/>
      <c r="F4" s="21" t="s">
        <v>15</v>
      </c>
      <c r="G4" s="21"/>
      <c r="H4" s="6">
        <f ca="1">TODAY()</f>
        <v>43447</v>
      </c>
    </row>
    <row r="5" spans="1:8" ht="20.100000000000001" customHeight="1" x14ac:dyDescent="0.25">
      <c r="B5" s="21" t="s">
        <v>4</v>
      </c>
      <c r="C5" s="21"/>
      <c r="D5" s="22"/>
      <c r="E5" s="22"/>
      <c r="F5" s="21" t="s">
        <v>16</v>
      </c>
      <c r="G5" s="21"/>
      <c r="H5" s="6">
        <f ca="1">IF($H$4="","",$H$4+13)</f>
        <v>43460</v>
      </c>
    </row>
    <row r="6" spans="1:8" ht="15" customHeight="1" x14ac:dyDescent="0.25">
      <c r="B6" s="7"/>
      <c r="C6" s="7"/>
      <c r="D6" s="7"/>
      <c r="E6" s="7"/>
      <c r="F6" s="7"/>
      <c r="G6" s="7"/>
      <c r="H6" s="7"/>
    </row>
    <row r="7" spans="1:8" ht="30" customHeight="1" x14ac:dyDescent="0.25">
      <c r="A7" s="4"/>
      <c r="B7" s="8" t="s">
        <v>5</v>
      </c>
      <c r="C7" s="8" t="s">
        <v>8</v>
      </c>
      <c r="D7" s="8" t="s">
        <v>12</v>
      </c>
      <c r="E7" s="8" t="s">
        <v>13</v>
      </c>
      <c r="F7" s="8" t="s">
        <v>17</v>
      </c>
      <c r="G7" s="8" t="s">
        <v>19</v>
      </c>
      <c r="H7" s="8" t="s">
        <v>9</v>
      </c>
    </row>
    <row r="8" spans="1:8" ht="30" customHeight="1" x14ac:dyDescent="0.25">
      <c r="A8" s="4"/>
      <c r="B8" s="19" t="str">
        <f ca="1">IFERROR(TEXT(時數表[[#This Row],[日期]],"aaaa"), "")</f>
        <v>Thursday</v>
      </c>
      <c r="C8" s="9">
        <f ca="1">H4</f>
        <v>43447</v>
      </c>
      <c r="D8" s="17">
        <v>8</v>
      </c>
      <c r="E8" s="17"/>
      <c r="F8" s="17"/>
      <c r="G8" s="17"/>
      <c r="H8" s="17">
        <f>IFERROR(SUM(D8:G8), "")</f>
        <v>8</v>
      </c>
    </row>
    <row r="9" spans="1:8" ht="30" customHeight="1" x14ac:dyDescent="0.25">
      <c r="A9" s="4"/>
      <c r="B9" s="19" t="str">
        <f ca="1">IFERROR(TEXT(時數表[[#This Row],[日期]],"aaaa"), "")</f>
        <v>Friday</v>
      </c>
      <c r="C9" s="9">
        <f ca="1">IF($H$4="","",$H$4+1)</f>
        <v>43448</v>
      </c>
      <c r="D9" s="17">
        <v>8</v>
      </c>
      <c r="E9" s="17">
        <v>2</v>
      </c>
      <c r="F9" s="17"/>
      <c r="G9" s="17"/>
      <c r="H9" s="17">
        <f t="shared" ref="H9:H21" si="0">IFERROR(SUM(D9:G9), "")</f>
        <v>10</v>
      </c>
    </row>
    <row r="10" spans="1:8" ht="30" customHeight="1" x14ac:dyDescent="0.25">
      <c r="A10" s="4"/>
      <c r="B10" s="19" t="str">
        <f ca="1">IFERROR(TEXT(時數表[[#This Row],[日期]],"aaaa"), "")</f>
        <v>Saturday</v>
      </c>
      <c r="C10" s="9">
        <f ca="1">IF($H$4="","",$H$4+2)</f>
        <v>43449</v>
      </c>
      <c r="D10" s="17"/>
      <c r="E10" s="17"/>
      <c r="F10" s="17">
        <v>8</v>
      </c>
      <c r="G10" s="17"/>
      <c r="H10" s="17">
        <f t="shared" si="0"/>
        <v>8</v>
      </c>
    </row>
    <row r="11" spans="1:8" ht="30" customHeight="1" x14ac:dyDescent="0.25">
      <c r="A11" s="4"/>
      <c r="B11" s="19" t="str">
        <f ca="1">IFERROR(TEXT(時數表[[#This Row],[日期]],"aaaa"), "")</f>
        <v>Sunday</v>
      </c>
      <c r="C11" s="9">
        <f ca="1">IF($H$4="","",$H$4+3)</f>
        <v>43450</v>
      </c>
      <c r="D11" s="17"/>
      <c r="E11" s="17"/>
      <c r="F11" s="17"/>
      <c r="G11" s="17">
        <v>8</v>
      </c>
      <c r="H11" s="17">
        <f t="shared" si="0"/>
        <v>8</v>
      </c>
    </row>
    <row r="12" spans="1:8" ht="30" customHeight="1" x14ac:dyDescent="0.25">
      <c r="A12" s="4"/>
      <c r="B12" s="19" t="str">
        <f ca="1">IFERROR(TEXT(時數表[[#This Row],[日期]],"aaaa"), "")</f>
        <v>Monday</v>
      </c>
      <c r="C12" s="9">
        <f ca="1">IF($H$4="","",$H$4+4)</f>
        <v>43451</v>
      </c>
      <c r="D12" s="17"/>
      <c r="E12" s="17"/>
      <c r="F12" s="17"/>
      <c r="G12" s="17"/>
      <c r="H12" s="17">
        <f t="shared" si="0"/>
        <v>0</v>
      </c>
    </row>
    <row r="13" spans="1:8" ht="30" customHeight="1" x14ac:dyDescent="0.25">
      <c r="A13" s="4"/>
      <c r="B13" s="19" t="str">
        <f ca="1">IFERROR(TEXT(時數表[[#This Row],[日期]],"aaaa"), "")</f>
        <v>Tuesday</v>
      </c>
      <c r="C13" s="9">
        <f ca="1">IF($H$4="","",$H$4+5)</f>
        <v>43452</v>
      </c>
      <c r="D13" s="17"/>
      <c r="E13" s="17"/>
      <c r="F13" s="17"/>
      <c r="G13" s="17"/>
      <c r="H13" s="17">
        <f t="shared" si="0"/>
        <v>0</v>
      </c>
    </row>
    <row r="14" spans="1:8" ht="30" customHeight="1" x14ac:dyDescent="0.25">
      <c r="A14" s="4"/>
      <c r="B14" s="19" t="str">
        <f ca="1">IFERROR(TEXT(時數表[[#This Row],[日期]],"aaaa"), "")</f>
        <v>Wednesday</v>
      </c>
      <c r="C14" s="9">
        <f ca="1">IF($H$4="","",$H$4+6)</f>
        <v>43453</v>
      </c>
      <c r="D14" s="17"/>
      <c r="E14" s="17"/>
      <c r="F14" s="17"/>
      <c r="G14" s="17"/>
      <c r="H14" s="17">
        <f t="shared" si="0"/>
        <v>0</v>
      </c>
    </row>
    <row r="15" spans="1:8" ht="30" customHeight="1" x14ac:dyDescent="0.25">
      <c r="A15" s="4"/>
      <c r="B15" s="19" t="str">
        <f ca="1">IFERROR(TEXT(時數表[[#This Row],[日期]],"aaaa"), "")</f>
        <v>Thursday</v>
      </c>
      <c r="C15" s="9">
        <f ca="1">IF($H$4="","",$H$4+7)</f>
        <v>43454</v>
      </c>
      <c r="D15" s="17"/>
      <c r="E15" s="17"/>
      <c r="F15" s="17"/>
      <c r="G15" s="17"/>
      <c r="H15" s="17">
        <f t="shared" si="0"/>
        <v>0</v>
      </c>
    </row>
    <row r="16" spans="1:8" ht="30" customHeight="1" x14ac:dyDescent="0.25">
      <c r="A16" s="4"/>
      <c r="B16" s="19" t="str">
        <f ca="1">IFERROR(TEXT(時數表[[#This Row],[日期]],"aaaa"), "")</f>
        <v>Friday</v>
      </c>
      <c r="C16" s="9">
        <f ca="1">IF($H$4="","",$H$4+8)</f>
        <v>43455</v>
      </c>
      <c r="D16" s="17"/>
      <c r="E16" s="17"/>
      <c r="F16" s="17"/>
      <c r="G16" s="17"/>
      <c r="H16" s="17">
        <f t="shared" si="0"/>
        <v>0</v>
      </c>
    </row>
    <row r="17" spans="1:8" ht="30" customHeight="1" x14ac:dyDescent="0.25">
      <c r="A17" s="4"/>
      <c r="B17" s="19" t="str">
        <f ca="1">IFERROR(TEXT(時數表[[#This Row],[日期]],"aaaa"), "")</f>
        <v>Saturday</v>
      </c>
      <c r="C17" s="9">
        <f ca="1">IF($H$4="","",$H$4+9)</f>
        <v>43456</v>
      </c>
      <c r="D17" s="17"/>
      <c r="E17" s="17"/>
      <c r="F17" s="17"/>
      <c r="G17" s="17"/>
      <c r="H17" s="17">
        <f t="shared" si="0"/>
        <v>0</v>
      </c>
    </row>
    <row r="18" spans="1:8" ht="30" customHeight="1" x14ac:dyDescent="0.25">
      <c r="A18" s="4"/>
      <c r="B18" s="19" t="str">
        <f ca="1">IFERROR(TEXT(時數表[[#This Row],[日期]],"aaaa"), "")</f>
        <v>Sunday</v>
      </c>
      <c r="C18" s="9">
        <f ca="1">IF($H$4="","",$H$4+10)</f>
        <v>43457</v>
      </c>
      <c r="D18" s="17"/>
      <c r="E18" s="17"/>
      <c r="F18" s="17"/>
      <c r="G18" s="17"/>
      <c r="H18" s="17">
        <f t="shared" si="0"/>
        <v>0</v>
      </c>
    </row>
    <row r="19" spans="1:8" ht="30" customHeight="1" x14ac:dyDescent="0.25">
      <c r="A19" s="4"/>
      <c r="B19" s="19" t="str">
        <f ca="1">IFERROR(TEXT(時數表[[#This Row],[日期]],"aaaa"), "")</f>
        <v>Monday</v>
      </c>
      <c r="C19" s="9">
        <f ca="1">IF($H$4="","",$H$4+11)</f>
        <v>43458</v>
      </c>
      <c r="D19" s="17"/>
      <c r="E19" s="17"/>
      <c r="F19" s="17"/>
      <c r="G19" s="17"/>
      <c r="H19" s="17">
        <f t="shared" si="0"/>
        <v>0</v>
      </c>
    </row>
    <row r="20" spans="1:8" ht="30" customHeight="1" x14ac:dyDescent="0.25">
      <c r="A20" s="4"/>
      <c r="B20" s="19" t="str">
        <f ca="1">IFERROR(TEXT(時數表[[#This Row],[日期]],"aaaa"), "")</f>
        <v>Tuesday</v>
      </c>
      <c r="C20" s="9">
        <f ca="1">IF($H$4="","",$H$4+12)</f>
        <v>43459</v>
      </c>
      <c r="D20" s="17"/>
      <c r="E20" s="17"/>
      <c r="F20" s="17"/>
      <c r="G20" s="17"/>
      <c r="H20" s="17">
        <f t="shared" si="0"/>
        <v>0</v>
      </c>
    </row>
    <row r="21" spans="1:8" ht="30" customHeight="1" x14ac:dyDescent="0.25">
      <c r="A21" s="4"/>
      <c r="B21" s="19" t="str">
        <f ca="1">IFERROR(TEXT(時數表[[#This Row],[日期]],"aaaa"), "")</f>
        <v>Wednesday</v>
      </c>
      <c r="C21" s="9">
        <f ca="1">IF($H$4="","",$H$4+13)</f>
        <v>43460</v>
      </c>
      <c r="D21" s="17"/>
      <c r="E21" s="17"/>
      <c r="F21" s="17"/>
      <c r="G21" s="17"/>
      <c r="H21" s="17">
        <f t="shared" si="0"/>
        <v>0</v>
      </c>
    </row>
    <row r="22" spans="1:8" ht="30" customHeight="1" thickBot="1" x14ac:dyDescent="0.3">
      <c r="A22" s="4"/>
      <c r="C22" s="1" t="s">
        <v>20</v>
      </c>
      <c r="D22" s="18">
        <f>SUBTOTAL(109,時數表[正常時數])</f>
        <v>16</v>
      </c>
      <c r="E22" s="18">
        <f>SUBTOTAL(109,時數表[加班時數])</f>
        <v>2</v>
      </c>
      <c r="F22" s="18">
        <f>SUBTOTAL(109,時數表[病假])</f>
        <v>8</v>
      </c>
      <c r="G22" s="18">
        <f>SUBTOTAL(109,時數表[休假])</f>
        <v>8</v>
      </c>
      <c r="H22" s="18">
        <f>SUBTOTAL(109,時數表[總計])</f>
        <v>34</v>
      </c>
    </row>
    <row r="23" spans="1:8" ht="30" customHeight="1" thickTop="1" thickBot="1" x14ac:dyDescent="0.3">
      <c r="A23" s="4"/>
      <c r="B23" s="10"/>
      <c r="C23" s="10" t="s">
        <v>10</v>
      </c>
      <c r="D23" s="11">
        <v>10</v>
      </c>
      <c r="E23" s="11">
        <v>15</v>
      </c>
      <c r="F23" s="11">
        <v>10</v>
      </c>
      <c r="G23" s="11">
        <v>10</v>
      </c>
      <c r="H23" s="11"/>
    </row>
    <row r="24" spans="1:8" ht="30" customHeight="1" thickTop="1" thickBot="1" x14ac:dyDescent="0.3">
      <c r="B24" s="12"/>
      <c r="C24" s="12" t="s">
        <v>11</v>
      </c>
      <c r="D24" s="13">
        <f>IFERROR(SUM(D23*時數表[[#Totals],[正常時數]]), "")</f>
        <v>160</v>
      </c>
      <c r="E24" s="13">
        <f>IFERROR(SUM(E23*時數表[[#Totals],[加班時數]]), "")</f>
        <v>30</v>
      </c>
      <c r="F24" s="13">
        <f>IFERROR(SUM(F23*時數表[[#Totals],[病假]]), "")</f>
        <v>80</v>
      </c>
      <c r="G24" s="13">
        <f>IFERROR(SUM(G23*時數表[[#Totals],[休假]]), "")</f>
        <v>80</v>
      </c>
      <c r="H24" s="13">
        <f>IFERROR(SUM(D24:G24), "")</f>
        <v>350</v>
      </c>
    </row>
    <row r="25" spans="1:8" ht="30" customHeight="1" thickTop="1" x14ac:dyDescent="0.25">
      <c r="A25" s="14"/>
      <c r="B25" s="26"/>
      <c r="C25" s="26"/>
      <c r="D25" s="26"/>
      <c r="E25" s="26"/>
      <c r="G25" s="27"/>
      <c r="H25" s="27"/>
    </row>
    <row r="26" spans="1:8" ht="30" customHeight="1" x14ac:dyDescent="0.25">
      <c r="B26" s="25" t="s">
        <v>6</v>
      </c>
      <c r="C26" s="25"/>
      <c r="D26" s="25"/>
      <c r="E26" s="25"/>
      <c r="F26" s="15"/>
      <c r="G26" s="16" t="s">
        <v>8</v>
      </c>
      <c r="H26" s="16"/>
    </row>
    <row r="27" spans="1:8" ht="30" customHeight="1" x14ac:dyDescent="0.25">
      <c r="A27" s="14"/>
      <c r="B27" s="26"/>
      <c r="C27" s="26"/>
      <c r="D27" s="26"/>
      <c r="E27" s="26"/>
      <c r="G27" s="27"/>
      <c r="H27" s="27"/>
    </row>
    <row r="28" spans="1:8" ht="30" customHeight="1" x14ac:dyDescent="0.25">
      <c r="B28" s="25" t="s">
        <v>7</v>
      </c>
      <c r="C28" s="25"/>
      <c r="D28" s="25"/>
      <c r="E28" s="25"/>
      <c r="F28" s="15"/>
      <c r="G28" s="16" t="s">
        <v>8</v>
      </c>
      <c r="H28" s="16"/>
    </row>
  </sheetData>
  <mergeCells count="17">
    <mergeCell ref="B28:E28"/>
    <mergeCell ref="B25:E25"/>
    <mergeCell ref="G25:H25"/>
    <mergeCell ref="G3:H3"/>
    <mergeCell ref="B27:E27"/>
    <mergeCell ref="G27:H27"/>
    <mergeCell ref="B26:E26"/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在此工作表建立雙週時數表。總時數與總薪資會自動計算" sqref="A1" xr:uid="{00000000-0002-0000-0000-000000000000}"/>
    <dataValidation allowBlank="1" showInputMessage="1" showErrorMessage="1" prompt="此儲存格為本工作表的標題" sqref="G2:H2" xr:uid="{00000000-0002-0000-0000-000001000000}"/>
    <dataValidation allowBlank="1" showInputMessage="1" showErrorMessage="1" prompt="在此儲存格中輸入公司名稱。儲存格 G2 為本工作表的標題。在下方儲存格輸入公司地址，並在儲存格 B3 至 H5 中輸入員工詳細資料" sqref="B1" xr:uid="{00000000-0002-0000-0000-000002000000}"/>
    <dataValidation allowBlank="1" showInputMessage="1" showErrorMessage="1" prompt="在此儲存格中輸入公司街道地址、地址 2、縣/市和郵遞區號，並在儲存格 H4 和 H5 中輸入薪資週期開始和結束日期" sqref="B2:F2" xr:uid="{00000000-0002-0000-0000-000003000000}"/>
    <dataValidation allowBlank="1" showInputMessage="1" showErrorMessage="1" prompt="在右側儲存格中輸入員工姓名" sqref="B3:C3" xr:uid="{00000000-0002-0000-0000-000004000000}"/>
    <dataValidation allowBlank="1" showInputMessage="1" showErrorMessage="1" prompt="在此儲存格中輸入員工姓名" sqref="D3:E3" xr:uid="{00000000-0002-0000-0000-000005000000}"/>
    <dataValidation allowBlank="1" showInputMessage="1" showErrorMessage="1" prompt="在右側儲存格中輸入員工電話" sqref="F3" xr:uid="{00000000-0002-0000-0000-000006000000}"/>
    <dataValidation allowBlank="1" showInputMessage="1" showErrorMessage="1" prompt="在此儲存格中輸入員工電話" sqref="G3:H3" xr:uid="{00000000-0002-0000-0000-000007000000}"/>
    <dataValidation allowBlank="1" showInputMessage="1" showErrorMessage="1" prompt="在右側儲存格中輸入員工電子郵件地址" sqref="B4:C4" xr:uid="{00000000-0002-0000-0000-000008000000}"/>
    <dataValidation allowBlank="1" showInputMessage="1" showErrorMessage="1" prompt="在此儲存格中輸入員工電子郵件地址" sqref="D4:E4" xr:uid="{00000000-0002-0000-0000-000009000000}"/>
    <dataValidation allowBlank="1" showInputMessage="1" showErrorMessage="1" prompt="在右側儲存格中輸入經理姓名" sqref="B5:C5" xr:uid="{00000000-0002-0000-0000-00000A000000}"/>
    <dataValidation allowBlank="1" showInputMessage="1" showErrorMessage="1" prompt="在此儲存格中輸入經理姓名" sqref="D5:E5" xr:uid="{00000000-0002-0000-0000-00000B000000}"/>
    <dataValidation allowBlank="1" showInputMessage="1" showErrorMessage="1" prompt="在右側儲存格中輸入薪資週期開始日期" sqref="F4:G4" xr:uid="{00000000-0002-0000-0000-00000C000000}"/>
    <dataValidation allowBlank="1" showInputMessage="1" showErrorMessage="1" prompt="在此儲存格中輸入薪資週期開始日期" sqref="H4" xr:uid="{00000000-0002-0000-0000-00000D000000}"/>
    <dataValidation allowBlank="1" showInputMessage="1" showErrorMessage="1" prompt="在右側儲存格中輸入薪資週期結束日期" sqref="F5:G5" xr:uid="{00000000-0002-0000-0000-00000E000000}"/>
    <dataValidation allowBlank="1" showInputMessage="1" showErrorMessage="1" prompt="在此儲存格中輸入薪資週期結束日期" sqref="H5" xr:uid="{00000000-0002-0000-0000-00000F000000}"/>
    <dataValidation allowBlank="1" showInputMessage="1" showErrorMessage="1" prompt="日期位於此標題下方的欄中，會根據儲存格 H4 與 H5 中薪資週期開始日期和結束日期自動更新" sqref="C7" xr:uid="{00000000-0002-0000-0000-000010000000}"/>
    <dataValidation allowBlank="1" showInputMessage="1" showErrorMessage="1" prompt="在此標題下方的欄中輸入正常時數" sqref="D7" xr:uid="{00000000-0002-0000-0000-000011000000}"/>
    <dataValidation allowBlank="1" showInputMessage="1" showErrorMessage="1" prompt="在此標題下方的欄中輸入加班時數" sqref="E7" xr:uid="{00000000-0002-0000-0000-000012000000}"/>
    <dataValidation allowBlank="1" showInputMessage="1" showErrorMessage="1" prompt="在此標題下方的欄中輸入病假時數" sqref="F7" xr:uid="{00000000-0002-0000-0000-000013000000}"/>
    <dataValidation allowBlank="1" showInputMessage="1" showErrorMessage="1" prompt="在此標題下方的欄中輸入休假時數" sqref="G7" xr:uid="{00000000-0002-0000-0000-000014000000}"/>
    <dataValidation allowBlank="1" showInputMessage="1" showErrorMessage="1" prompt="此標題下方的欄會自動計算總時數" sqref="H7" xr:uid="{00000000-0002-0000-0000-000015000000}"/>
    <dataValidation allowBlank="1" showInputMessage="1" showErrorMessage="1" prompt="在此儲存格中輸入員工簽名" sqref="B25:E25" xr:uid="{00000000-0002-0000-0000-000016000000}"/>
    <dataValidation allowBlank="1" showInputMessage="1" showErrorMessage="1" prompt="在此儲存格中輸入經理簽名" sqref="B27:E27" xr:uid="{00000000-0002-0000-0000-000017000000}"/>
    <dataValidation allowBlank="1" showInputMessage="1" showErrorMessage="1" prompt="在此儲存格中輸入日期" sqref="G25:H25 G27:H27" xr:uid="{00000000-0002-0000-0000-000018000000}"/>
    <dataValidation allowBlank="1" showInputMessage="1" showErrorMessage="1" prompt="在右側儲存格中輸入時薪" sqref="C23" xr:uid="{00000000-0002-0000-0000-000019000000}"/>
    <dataValidation allowBlank="1" showInputMessage="1" showErrorMessage="1" prompt="總薪資會在右側儲存格中自動計算" sqref="C24" xr:uid="{00000000-0002-0000-0000-00001A000000}"/>
  </dataValidations>
  <printOptions horizontalCentered="1"/>
  <pageMargins left="0.5" right="0.5" top="0.75" bottom="0.75" header="0.5" footer="0.5"/>
  <pageSetup paperSize="9" scale="66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雙週時數表</vt:lpstr>
      <vt:lpstr>雙週時數表!Print_Titles</vt:lpstr>
      <vt:lpstr>列標題區域1..D5</vt:lpstr>
      <vt:lpstr>列標題區域2..G3</vt:lpstr>
      <vt:lpstr>列標題區域3..H5</vt:lpstr>
      <vt:lpstr>列標題區域4..G23</vt:lpstr>
      <vt:lpstr>列標題區域5..H24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2018-12-13T13:07:39Z</dcterms:created>
  <dcterms:modified xsi:type="dcterms:W3CDTF">2018-12-13T13:07:39Z</dcterms:modified>
</cp:coreProperties>
</file>