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7C8286C-32DB-402A-A512-F26AE9C03CB2}" xr6:coauthVersionLast="31" xr6:coauthVersionMax="32" xr10:uidLastSave="{00000000-0000-0000-0000-000000000000}"/>
  <bookViews>
    <workbookView xWindow="930" yWindow="0" windowWidth="20490" windowHeight="6930" xr2:uid="{00000000-000D-0000-FFFF-FFFF00000000}"/>
  </bookViews>
  <sheets>
    <sheet name="現金流量" sheetId="1" r:id="rId1"/>
    <sheet name="月收入" sheetId="3" r:id="rId2"/>
    <sheet name="月支出" sheetId="4" r:id="rId3"/>
    <sheet name="圖表資料" sheetId="2" state="hidden" r:id="rId4"/>
  </sheets>
  <definedNames>
    <definedName name="_xlnm.Print_Titles" localSheetId="2">月支出!$5:$5</definedName>
    <definedName name="_xlnm.Print_Titles" localSheetId="1">月收入!$5:$5</definedName>
    <definedName name="_xlnm.Print_Titles" localSheetId="0">現金流量!$6:$6</definedName>
    <definedName name="名稱">現金流量!$B$1</definedName>
    <definedName name="年份">現金流量!$B$4</definedName>
    <definedName name="月份">現金流量!$B$3</definedName>
    <definedName name="預算標題">現金流量!$B$2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4"/>
  <c r="B1" i="4"/>
  <c r="B2" i="3"/>
  <c r="B1" i="3"/>
  <c r="E8" i="3" l="1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4" i="1"/>
  <c r="B4" i="3" l="1"/>
  <c r="B4" i="4"/>
  <c r="C9" i="1"/>
  <c r="C4" i="2" s="1"/>
  <c r="D9" i="1"/>
  <c r="D4" i="2" s="1"/>
  <c r="E9" i="1"/>
  <c r="B3" i="3"/>
  <c r="B3" i="4"/>
</calcChain>
</file>

<file path=xl/sharedStrings.xml><?xml version="1.0" encoding="utf-8"?>
<sst xmlns="http://schemas.openxmlformats.org/spreadsheetml/2006/main" count="49" uniqueCount="37">
  <si>
    <t>名稱</t>
  </si>
  <si>
    <t>家庭預算</t>
  </si>
  <si>
    <t>附註：系統會根據「月收入」和「月支出」工作表中的項目自動計算「現金流量」表格的值</t>
  </si>
  <si>
    <t>現金流量</t>
  </si>
  <si>
    <t>收入總額</t>
  </si>
  <si>
    <t>支出總額</t>
  </si>
  <si>
    <t>現金總額</t>
  </si>
  <si>
    <t>預計</t>
  </si>
  <si>
    <t>實際</t>
  </si>
  <si>
    <t>差異</t>
  </si>
  <si>
    <t>月收入</t>
  </si>
  <si>
    <t>收入 1</t>
  </si>
  <si>
    <t>收入 2</t>
  </si>
  <si>
    <t>其他收入</t>
  </si>
  <si>
    <t>月支出</t>
  </si>
  <si>
    <t>住宅</t>
  </si>
  <si>
    <t>雜貨</t>
  </si>
  <si>
    <t>電話</t>
  </si>
  <si>
    <t>電費 / 瓦斯</t>
  </si>
  <si>
    <t>水費 / 汙水處理 / 垃圾</t>
  </si>
  <si>
    <t>有線電視</t>
  </si>
  <si>
    <t>網際網路</t>
  </si>
  <si>
    <t>保養 / 維修</t>
  </si>
  <si>
    <t>托兒</t>
  </si>
  <si>
    <t>學費</t>
  </si>
  <si>
    <t>寵物</t>
  </si>
  <si>
    <t>交通</t>
  </si>
  <si>
    <t>個人保健</t>
  </si>
  <si>
    <t>保險</t>
  </si>
  <si>
    <t>信用卡</t>
  </si>
  <si>
    <t>貸款</t>
  </si>
  <si>
    <t>稅金</t>
  </si>
  <si>
    <t>禮物 / 慈善</t>
  </si>
  <si>
    <t>儲蓄</t>
  </si>
  <si>
    <t>其他</t>
  </si>
  <si>
    <t>總計</t>
  </si>
  <si>
    <t>圖表資料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</si>
</sst>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  <numFmt numFmtId="166" formatCode="m&quot;月&quot;d&quot;日&quot;"/>
  </numFmts>
  <fonts count="24">
    <font>
      <b/>
      <sz val="13"/>
      <color theme="2" tint="-0.749961851863155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b/>
      <sz val="13"/>
      <color theme="2" tint="-0.749961851863155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theme="1" tint="0.34998626667073579"/>
      <name val="Microsoft JhengHei UI"/>
      <family val="2"/>
    </font>
    <font>
      <sz val="11"/>
      <color rgb="FF006100"/>
      <name val="Microsoft JhengHei UI"/>
      <family val="2"/>
    </font>
    <font>
      <b/>
      <sz val="25"/>
      <color theme="4" tint="-0.24994659260841701"/>
      <name val="Microsoft JhengHei UI"/>
      <family val="2"/>
    </font>
    <font>
      <b/>
      <sz val="25"/>
      <color theme="5" tint="-0.499984740745262"/>
      <name val="Microsoft JhengHei UI"/>
      <family val="2"/>
    </font>
    <font>
      <b/>
      <sz val="25"/>
      <color theme="6" tint="-0.499984740745262"/>
      <name val="Microsoft JhengHei UI"/>
      <family val="2"/>
    </font>
    <font>
      <b/>
      <sz val="20"/>
      <color theme="5" tint="-0.499984740745262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31"/>
      <color theme="4" tint="-0.24994659260841701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20"/>
      <color theme="1" tint="0.499984740745262"/>
      <name val="Microsoft JhengHei UI"/>
      <family val="2"/>
    </font>
    <font>
      <i/>
      <sz val="11"/>
      <color theme="0"/>
      <name val="Microsoft JhengHei UI"/>
      <family val="2"/>
    </font>
    <font>
      <b/>
      <sz val="13"/>
      <name val="Microsoft JhengHei UI"/>
      <family val="2"/>
    </font>
    <font>
      <b/>
      <sz val="9"/>
      <name val="細明體"/>
      <family val="3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Protection="0"/>
    <xf numFmtId="0" fontId="20" fillId="0" borderId="1">
      <alignment horizontal="left" vertical="center"/>
    </xf>
    <xf numFmtId="0" fontId="3" fillId="0" borderId="0"/>
    <xf numFmtId="3" fontId="3" fillId="0" borderId="0">
      <alignment horizontal="right"/>
    </xf>
    <xf numFmtId="3" fontId="3" fillId="0" borderId="0">
      <alignment horizontal="right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5" fillId="4" borderId="0" applyNumberFormat="0" applyBorder="0" applyAlignment="0" applyProtection="0"/>
    <xf numFmtId="0" fontId="13" fillId="5" borderId="2" applyNumberFormat="0" applyAlignment="0" applyProtection="0"/>
    <xf numFmtId="0" fontId="16" fillId="6" borderId="3" applyNumberFormat="0" applyAlignment="0" applyProtection="0"/>
    <xf numFmtId="0" fontId="5" fillId="6" borderId="2" applyNumberFormat="0" applyAlignment="0" applyProtection="0"/>
    <xf numFmtId="0" fontId="14" fillId="0" borderId="4" applyNumberFormat="0" applyFill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18" fillId="0" borderId="7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7" fillId="0" borderId="0" xfId="1" applyAlignment="1">
      <alignment vertical="center"/>
    </xf>
    <xf numFmtId="3" fontId="0" fillId="0" borderId="0" xfId="0" applyNumberFormat="1"/>
    <xf numFmtId="0" fontId="17" fillId="0" borderId="0" xfId="1" applyAlignment="1">
      <alignment horizontal="left" vertical="center"/>
    </xf>
    <xf numFmtId="0" fontId="12" fillId="0" borderId="0" xfId="5" applyAlignment="1">
      <alignment vertical="center"/>
    </xf>
    <xf numFmtId="0" fontId="7" fillId="0" borderId="0" xfId="6"/>
    <xf numFmtId="0" fontId="20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1" fillId="0" borderId="0" xfId="4"/>
    <xf numFmtId="0" fontId="9" fillId="0" borderId="0" xfId="2"/>
    <xf numFmtId="0" fontId="12" fillId="0" borderId="0" xfId="5"/>
    <xf numFmtId="0" fontId="10" fillId="0" borderId="0" xfId="3"/>
    <xf numFmtId="0" fontId="3" fillId="0" borderId="0" xfId="8"/>
    <xf numFmtId="3" fontId="3" fillId="0" borderId="0" xfId="9">
      <alignment horizontal="right"/>
    </xf>
    <xf numFmtId="3" fontId="3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9" fillId="0" borderId="0" xfId="2" applyBorder="1"/>
    <xf numFmtId="0" fontId="0" fillId="0" borderId="0" xfId="8" applyFont="1"/>
    <xf numFmtId="0" fontId="0" fillId="0" borderId="0" xfId="0" applyNumberFormat="1"/>
    <xf numFmtId="0" fontId="21" fillId="0" borderId="0" xfId="6" applyFont="1" applyAlignment="1">
      <alignment horizontal="left"/>
    </xf>
    <xf numFmtId="0" fontId="22" fillId="0" borderId="0" xfId="0" applyFont="1"/>
    <xf numFmtId="166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Microsoft JhengHei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圖表資料!$C$3</c:f>
              <c:strCache>
                <c:ptCount val="1"/>
                <c:pt idx="0">
                  <c:v>預計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圖表資料!$B$4:$B$6</c:f>
              <c:strCache>
                <c:ptCount val="3"/>
                <c:pt idx="0">
                  <c:v>現金流量</c:v>
                </c:pt>
                <c:pt idx="1">
                  <c:v>月收入</c:v>
                </c:pt>
                <c:pt idx="2">
                  <c:v>月支出</c:v>
                </c:pt>
              </c:strCache>
            </c:strRef>
          </c:cat>
          <c:val>
            <c:numRef>
              <c:f>圖表資料!$C$4:$C$6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圖表資料!$D$3</c:f>
              <c:strCache>
                <c:ptCount val="1"/>
                <c:pt idx="0">
                  <c:v>實際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圖表資料!$B$4:$B$6</c:f>
              <c:strCache>
                <c:ptCount val="3"/>
                <c:pt idx="0">
                  <c:v>現金流量</c:v>
                </c:pt>
                <c:pt idx="1">
                  <c:v>月收入</c:v>
                </c:pt>
                <c:pt idx="2">
                  <c:v>月支出</c:v>
                </c:pt>
              </c:strCache>
            </c:strRef>
          </c:cat>
          <c:val>
            <c:numRef>
              <c:f>圖表資料!$D$4:$D$6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[$NT$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3.6966424077775693E-2"/>
          <c:y val="0.68999918686350659"/>
          <c:w val="0.1287468364941314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19050</xdr:colOff>
      <xdr:row>4</xdr:row>
      <xdr:rowOff>2580542</xdr:rowOff>
    </xdr:to>
    <xdr:graphicFrame macro="">
      <xdr:nvGraphicFramePr>
        <xdr:cNvPr id="3" name="預算圖表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現金流量" displayName="現金流量" ref="B6:E9" totalsRowCount="1">
  <autoFilter ref="B6:E8" xr:uid="{00000000-0009-0000-0100-000001000000}"/>
  <tableColumns count="4">
    <tableColumn id="1" xr3:uid="{00000000-0010-0000-0000-000001000000}" name="現金流量" totalsRowLabel="現金總額" totalsRowDxfId="11"/>
    <tableColumn id="3" xr3:uid="{00000000-0010-0000-0000-000003000000}" name="預計" totalsRowFunction="custom" totalsRowDxfId="10">
      <totalsRowFormula>C7-C8</totalsRowFormula>
    </tableColumn>
    <tableColumn id="4" xr3:uid="{00000000-0010-0000-0000-000004000000}" name="實際" totalsRowFunction="custom" totalsRowDxfId="9">
      <totalsRowFormula>D7-D8</totalsRowFormula>
    </tableColumn>
    <tableColumn id="5" xr3:uid="{00000000-0010-0000-0000-000005000000}" name="差異" totalsRowFunction="sum" totalsRowDxfId="8">
      <calculatedColumnFormula>收入[[#Totals],[差異]]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收入" displayName="收入" ref="B5:E9" totalsRowCount="1">
  <autoFilter ref="B5:E8" xr:uid="{00000000-0009-0000-0100-000005000000}"/>
  <tableColumns count="4">
    <tableColumn id="1" xr3:uid="{00000000-0010-0000-0100-000001000000}" name="月收入" totalsRowLabel="收入總額" totalsRowDxfId="7" dataCellStyle="Table Details"/>
    <tableColumn id="3" xr3:uid="{00000000-0010-0000-0100-000003000000}" name="預計" totalsRowFunction="sum" totalsRowDxfId="6" dataCellStyle="Amounts"/>
    <tableColumn id="4" xr3:uid="{00000000-0010-0000-0100-000004000000}" name="實際" totalsRowFunction="sum" totalsRowDxfId="5" dataCellStyle="Amounts"/>
    <tableColumn id="5" xr3:uid="{00000000-0010-0000-0100-000005000000}" name="差異" totalsRowFunction="sum" totalsRowDxfId="4" dataCellStyle="Variance">
      <calculatedColumnFormula>收入[[#This Row],[實際]]-收入[[#This Row],[預計]]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支出" displayName="支出" ref="B5:E26" totalsRowCount="1">
  <autoFilter ref="B5:E25" xr:uid="{00000000-0009-0000-0100-000009000000}"/>
  <tableColumns count="4">
    <tableColumn id="1" xr3:uid="{00000000-0010-0000-0200-000001000000}" name="月支出" totalsRowLabel="總計" totalsRowDxfId="3" dataCellStyle="Table Details"/>
    <tableColumn id="3" xr3:uid="{00000000-0010-0000-0200-000003000000}" name="預計" totalsRowFunction="sum" totalsRowDxfId="2" dataCellStyle="Amounts"/>
    <tableColumn id="4" xr3:uid="{00000000-0010-0000-0200-000004000000}" name="實際" totalsRowFunction="sum" totalsRowDxfId="1" dataCellStyle="Amounts"/>
    <tableColumn id="5" xr3:uid="{00000000-0010-0000-0200-000005000000}" name="差異" totalsRowFunction="sum" totalsRowDxfId="0" dataCellStyle="Variance">
      <calculatedColumnFormula>支出[[#This Row],[預計]]-支出[[#This Row],[實際]]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J9"/>
  <sheetViews>
    <sheetView showGridLines="0" tabSelected="1" zoomScaleNormal="100" workbookViewId="0"/>
  </sheetViews>
  <sheetFormatPr defaultRowHeight="17.25" customHeight="1"/>
  <cols>
    <col min="1" max="1" width="2.5" customWidth="1"/>
    <col min="2" max="2" width="44.3984375" customWidth="1"/>
    <col min="3" max="3" width="15.19921875" customWidth="1"/>
    <col min="4" max="4" width="12.5" style="2" customWidth="1"/>
    <col min="5" max="5" width="9.796875" style="2" customWidth="1"/>
    <col min="6" max="6" width="2.69921875" customWidth="1"/>
  </cols>
  <sheetData>
    <row r="1" spans="2:10" ht="23.25" customHeight="1">
      <c r="B1" s="4" t="s">
        <v>0</v>
      </c>
      <c r="C1" s="2"/>
    </row>
    <row r="2" spans="2:10" ht="46.5" customHeight="1">
      <c r="B2" s="3" t="s">
        <v>1</v>
      </c>
      <c r="C2" s="2"/>
    </row>
    <row r="3" spans="2:10" ht="28.5" thickBot="1">
      <c r="B3" s="11" t="str">
        <f ca="1">TEXT(TODAY(),"m"&amp;" 月")</f>
        <v>8 月</v>
      </c>
      <c r="C3" s="2"/>
    </row>
    <row r="4" spans="2:10" ht="27.75">
      <c r="B4" s="6">
        <f ca="1">YEAR(TODAY())</f>
        <v>2018</v>
      </c>
      <c r="C4" s="2"/>
    </row>
    <row r="5" spans="2:10" ht="219.75" customHeight="1">
      <c r="B5" s="5" t="s">
        <v>2</v>
      </c>
      <c r="C5" s="22"/>
      <c r="D5" s="22"/>
      <c r="E5" s="22"/>
      <c r="J5" s="24"/>
    </row>
    <row r="6" spans="2:10" ht="45" customHeight="1">
      <c r="B6" s="19" t="s">
        <v>3</v>
      </c>
      <c r="C6" s="8" t="s">
        <v>7</v>
      </c>
      <c r="D6" s="8" t="s">
        <v>8</v>
      </c>
      <c r="E6" s="8" t="s">
        <v>9</v>
      </c>
    </row>
    <row r="7" spans="2:10" ht="17.25" customHeight="1">
      <c r="B7" s="16" t="s">
        <v>4</v>
      </c>
      <c r="C7" s="17">
        <f>收入[[#Totals],[預計]]</f>
        <v>5700</v>
      </c>
      <c r="D7" s="17">
        <f>收入[[#Totals],[實際]]</f>
        <v>5500</v>
      </c>
      <c r="E7" s="18">
        <f>收入[[#Totals],[差異]]</f>
        <v>-200</v>
      </c>
    </row>
    <row r="8" spans="2:10" ht="17.25" customHeight="1">
      <c r="B8" s="16" t="s">
        <v>5</v>
      </c>
      <c r="C8" s="17">
        <f>支出[[#Totals],[預計]]</f>
        <v>3603</v>
      </c>
      <c r="D8" s="17">
        <f>支出[[#Totals],[實際]]</f>
        <v>3655</v>
      </c>
      <c r="E8" s="18">
        <f>支出[[#Totals],[差異]]</f>
        <v>-52</v>
      </c>
    </row>
    <row r="9" spans="2:10" ht="17.25" customHeight="1">
      <c r="B9" s="8" t="s">
        <v>6</v>
      </c>
      <c r="C9" s="7">
        <f>C7-C8</f>
        <v>2097</v>
      </c>
      <c r="D9" s="7">
        <f>D7-D8</f>
        <v>1845</v>
      </c>
      <c r="E9" s="7">
        <f>SUBTOTAL(109,現金流量[差異])</f>
        <v>-252</v>
      </c>
    </row>
  </sheetData>
  <phoneticPr fontId="23" type="noConversion"/>
  <dataValidations count="10">
    <dataValidation allowBlank="1" showInputMessage="1" showErrorMessage="1" prompt="在此活頁簿中建立家庭預算。系統會根據在其他工作表中輸入的月收入和支出，自動更新此工作表中的圖表和現金流量表格" sqref="A1" xr:uid="{00000000-0002-0000-0000-000000000000}"/>
    <dataValidation allowBlank="1" showInputMessage="1" showErrorMessage="1" prompt="在此儲存格中輸入預算的名稱" sqref="B1" xr:uid="{00000000-0002-0000-0000-000001000000}"/>
    <dataValidation allowBlank="1" showInputMessage="1" showErrorMessage="1" prompt="在此儲存格中輸入月份，並在下方的儲存格中輸入年份" sqref="B3" xr:uid="{00000000-0002-0000-0000-000002000000}"/>
    <dataValidation allowBlank="1" showInputMessage="1" showErrorMessage="1" prompt="在此儲存格中輸入年份" sqref="B4" xr:uid="{00000000-0002-0000-0000-000003000000}"/>
    <dataValidation allowBlank="1" showInputMessage="1" showErrorMessage="1" prompt="系統會根據您在收入和支出表格中輸入的內容，自動更新此標題下方欄中的總收入和總支出項目" sqref="B6" xr:uid="{00000000-0002-0000-0000-000004000000}"/>
    <dataValidation allowBlank="1" showInputMessage="1" showErrorMessage="1" prompt="此標題下方的欄會自動更新實際收入和支出" sqref="D6" xr:uid="{00000000-0002-0000-0000-000005000000}"/>
    <dataValidation allowBlank="1" showInputMessage="1" showErrorMessage="1" prompt="此標題下方的欄會自動更新差異金額和圖示" sqref="E6" xr:uid="{00000000-0002-0000-0000-000006000000}"/>
    <dataValidation allowBlank="1" showInputMessage="1" showErrorMessage="1" prompt="顯示實際與預計現金流量比較、月收入和月支出的圖表" sqref="B5" xr:uid="{00000000-0002-0000-0000-000007000000}"/>
    <dataValidation allowBlank="1" showInputMessage="1" showErrorMessage="1" prompt="此儲存格為此工作表的標題，而儲存格 B5 則為圖表和提示。在下方的儲存格中輸入月份" sqref="B2" xr:uid="{00000000-0002-0000-0000-000008000000}"/>
    <dataValidation allowBlank="1" showInputMessage="1" showErrorMessage="1" prompt="此標題下方的欄會自動更新預計收入和支出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/>
  <cols>
    <col min="1" max="1" width="2.5" customWidth="1"/>
    <col min="2" max="2" width="44.3984375" customWidth="1"/>
    <col min="3" max="3" width="15.19921875" customWidth="1"/>
    <col min="4" max="4" width="12.5" style="2" customWidth="1"/>
    <col min="5" max="5" width="9.796875" style="2" customWidth="1"/>
    <col min="6" max="6" width="2.69921875" customWidth="1"/>
  </cols>
  <sheetData>
    <row r="1" spans="2:5" ht="23.25" customHeight="1">
      <c r="B1" s="4" t="str">
        <f>名稱</f>
        <v>名稱</v>
      </c>
      <c r="C1" s="2"/>
    </row>
    <row r="2" spans="2:5" ht="46.5" customHeight="1">
      <c r="B2" s="3" t="str">
        <f>預算標題</f>
        <v>家庭預算</v>
      </c>
      <c r="C2" s="21"/>
    </row>
    <row r="3" spans="2:5" ht="28.5" thickBot="1">
      <c r="B3" s="11" t="str">
        <f ca="1">月份</f>
        <v>8 月</v>
      </c>
      <c r="C3" s="2"/>
    </row>
    <row r="4" spans="2:5" ht="27.75">
      <c r="B4" s="6">
        <f ca="1">年份</f>
        <v>2018</v>
      </c>
      <c r="C4" s="2"/>
    </row>
    <row r="5" spans="2:5" ht="45" customHeight="1">
      <c r="B5" s="12" t="s">
        <v>10</v>
      </c>
      <c r="C5" t="s">
        <v>7</v>
      </c>
      <c r="D5" t="s">
        <v>8</v>
      </c>
      <c r="E5" t="s">
        <v>9</v>
      </c>
    </row>
    <row r="6" spans="2:5" ht="17.25" customHeight="1">
      <c r="B6" s="20" t="s">
        <v>11</v>
      </c>
      <c r="C6" s="14">
        <v>4000</v>
      </c>
      <c r="D6" s="14">
        <v>4000</v>
      </c>
      <c r="E6" s="15">
        <f>收入[[#This Row],[實際]]-收入[[#This Row],[預計]]</f>
        <v>0</v>
      </c>
    </row>
    <row r="7" spans="2:5" ht="17.25" customHeight="1">
      <c r="B7" s="20" t="s">
        <v>12</v>
      </c>
      <c r="C7" s="14">
        <v>1400</v>
      </c>
      <c r="D7" s="14">
        <v>1500</v>
      </c>
      <c r="E7" s="15">
        <f>收入[[#This Row],[實際]]-收入[[#This Row],[預計]]</f>
        <v>100</v>
      </c>
    </row>
    <row r="8" spans="2:5" ht="17.25" customHeight="1">
      <c r="B8" s="13" t="s">
        <v>13</v>
      </c>
      <c r="C8" s="14">
        <v>300</v>
      </c>
      <c r="D8" s="14">
        <v>0</v>
      </c>
      <c r="E8" s="15">
        <f>收入[[#This Row],[實際]]-收入[[#This Row],[預計]]</f>
        <v>-300</v>
      </c>
    </row>
    <row r="9" spans="2:5" ht="17.25" customHeight="1">
      <c r="B9" s="8" t="s">
        <v>4</v>
      </c>
      <c r="C9" s="7">
        <f>SUBTOTAL(109,收入[預計])</f>
        <v>5700</v>
      </c>
      <c r="D9" s="7">
        <f>SUBTOTAL(109,收入[實際])</f>
        <v>5500</v>
      </c>
      <c r="E9" s="7">
        <f>SUBTOTAL(109,收入[差異])</f>
        <v>-200</v>
      </c>
    </row>
  </sheetData>
  <phoneticPr fontId="23" type="noConversion"/>
  <dataValidations count="9">
    <dataValidation allowBlank="1" showInputMessage="1" showErrorMessage="1" prompt="系統會自動計算差異，且此標題下方的欄會更新圖示" sqref="E5" xr:uid="{00000000-0002-0000-0100-000000000000}"/>
    <dataValidation allowBlank="1" showInputMessage="1" showErrorMessage="1" prompt="在此標題下方的欄中輸入實際收入" sqref="D5" xr:uid="{00000000-0002-0000-0100-000001000000}"/>
    <dataValidation allowBlank="1" showInputMessage="1" showErrorMessage="1" prompt="在此標題下方的欄中輸入預計收入" sqref="C5" xr:uid="{00000000-0002-0000-0100-000002000000}"/>
    <dataValidation allowBlank="1" showInputMessage="1" showErrorMessage="1" prompt="在此標題下方的欄中輸入月收入項目。使用標題篩選來尋找特定項目" sqref="B5" xr:uid="{00000000-0002-0000-0100-000003000000}"/>
    <dataValidation allowBlank="1" showInputMessage="1" showErrorMessage="1" prompt="系統會根據在現金流量工作表的儲存格 B4 中輸入的年份來自動更新年份。在下方的表格中輸入收入詳細資料" sqref="B4" xr:uid="{00000000-0002-0000-0100-000004000000}"/>
    <dataValidation allowBlank="1" showInputMessage="1" showErrorMessage="1" prompt="系統會根據在現金流量工作表的儲存格 B3 中輸入的月份來自動更新月份" sqref="B3" xr:uid="{00000000-0002-0000-0100-000005000000}"/>
    <dataValidation allowBlank="1" showInputMessage="1" showErrorMessage="1" prompt="系統會根據在現金流量工作表的儲存格 B1 中輸入的名稱來自動更新名稱" sqref="B1" xr:uid="{00000000-0002-0000-0100-000006000000}"/>
    <dataValidation allowBlank="1" showInputMessage="1" showErrorMessage="1" prompt="在此工作表的收入表格中輸入詳細資料，以追蹤預計和實際月收入" sqref="A1" xr:uid="{00000000-0002-0000-0100-000007000000}"/>
    <dataValidation allowBlank="1" showInputMessage="1" showErrorMessage="1" prompt="系統會根據在現金流量工作表的儲存格 B2 中輸入的標題來自動更新標題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/>
  <cols>
    <col min="1" max="1" width="2.5" customWidth="1"/>
    <col min="2" max="2" width="44.3984375" customWidth="1"/>
    <col min="3" max="3" width="15.19921875" customWidth="1"/>
    <col min="4" max="4" width="12.5" style="2" customWidth="1"/>
    <col min="5" max="5" width="9.796875" style="2" customWidth="1"/>
    <col min="6" max="6" width="2.69921875" customWidth="1"/>
  </cols>
  <sheetData>
    <row r="1" spans="2:5" ht="23.25" customHeight="1">
      <c r="B1" s="4" t="str">
        <f>名稱</f>
        <v>名稱</v>
      </c>
      <c r="C1" s="2"/>
    </row>
    <row r="2" spans="2:5" ht="46.5" customHeight="1">
      <c r="B2" s="3" t="str">
        <f>預算標題</f>
        <v>家庭預算</v>
      </c>
      <c r="C2" s="2"/>
    </row>
    <row r="3" spans="2:5" ht="28.5" thickBot="1">
      <c r="B3" s="11" t="str">
        <f ca="1">月份</f>
        <v>8 月</v>
      </c>
      <c r="C3" s="2"/>
    </row>
    <row r="4" spans="2:5" ht="27.75">
      <c r="B4" s="6">
        <f ca="1">年份</f>
        <v>2018</v>
      </c>
      <c r="C4" s="2"/>
    </row>
    <row r="5" spans="2:5" ht="45" customHeight="1">
      <c r="B5" s="9" t="s">
        <v>14</v>
      </c>
      <c r="C5" t="s">
        <v>7</v>
      </c>
      <c r="D5" t="s">
        <v>8</v>
      </c>
      <c r="E5" t="s">
        <v>9</v>
      </c>
    </row>
    <row r="6" spans="2:5" ht="17.25" customHeight="1">
      <c r="B6" s="13" t="s">
        <v>15</v>
      </c>
      <c r="C6" s="14">
        <v>1500</v>
      </c>
      <c r="D6" s="14">
        <v>1500</v>
      </c>
      <c r="E6" s="15">
        <f>支出[[#This Row],[預計]]-支出[[#This Row],[實際]]</f>
        <v>0</v>
      </c>
    </row>
    <row r="7" spans="2:5" ht="17.25" customHeight="1">
      <c r="B7" s="13" t="s">
        <v>16</v>
      </c>
      <c r="C7" s="14">
        <v>250</v>
      </c>
      <c r="D7" s="14">
        <v>280</v>
      </c>
      <c r="E7" s="15">
        <f>支出[[#This Row],[預計]]-支出[[#This Row],[實際]]</f>
        <v>-30</v>
      </c>
    </row>
    <row r="8" spans="2:5" ht="17.25" customHeight="1">
      <c r="B8" s="13" t="s">
        <v>17</v>
      </c>
      <c r="C8" s="14">
        <v>38</v>
      </c>
      <c r="D8" s="14">
        <v>38</v>
      </c>
      <c r="E8" s="15">
        <f>支出[[#This Row],[預計]]-支出[[#This Row],[實際]]</f>
        <v>0</v>
      </c>
    </row>
    <row r="9" spans="2:5" ht="17.25" customHeight="1">
      <c r="B9" s="13" t="s">
        <v>18</v>
      </c>
      <c r="C9" s="14">
        <v>65</v>
      </c>
      <c r="D9" s="14">
        <v>78</v>
      </c>
      <c r="E9" s="15">
        <f>支出[[#This Row],[預計]]-支出[[#This Row],[實際]]</f>
        <v>-13</v>
      </c>
    </row>
    <row r="10" spans="2:5" ht="17.25" customHeight="1">
      <c r="B10" s="13" t="s">
        <v>19</v>
      </c>
      <c r="C10" s="14">
        <v>25</v>
      </c>
      <c r="D10" s="14">
        <v>21</v>
      </c>
      <c r="E10" s="15">
        <f>支出[[#This Row],[預計]]-支出[[#This Row],[實際]]</f>
        <v>4</v>
      </c>
    </row>
    <row r="11" spans="2:5" ht="17.25" customHeight="1">
      <c r="B11" s="13" t="s">
        <v>20</v>
      </c>
      <c r="C11" s="14">
        <v>75</v>
      </c>
      <c r="D11" s="14">
        <v>83</v>
      </c>
      <c r="E11" s="15">
        <f>支出[[#This Row],[預計]]-支出[[#This Row],[實際]]</f>
        <v>-8</v>
      </c>
    </row>
    <row r="12" spans="2:5" ht="17.25" customHeight="1">
      <c r="B12" s="13" t="s">
        <v>21</v>
      </c>
      <c r="C12" s="14">
        <v>60</v>
      </c>
      <c r="D12" s="14">
        <v>60</v>
      </c>
      <c r="E12" s="15">
        <f>支出[[#This Row],[預計]]-支出[[#This Row],[實際]]</f>
        <v>0</v>
      </c>
    </row>
    <row r="13" spans="2:5" ht="17.25" customHeight="1">
      <c r="B13" s="13" t="s">
        <v>22</v>
      </c>
      <c r="C13" s="14">
        <v>0</v>
      </c>
      <c r="D13" s="14">
        <v>60</v>
      </c>
      <c r="E13" s="15">
        <f>支出[[#This Row],[預計]]-支出[[#This Row],[實際]]</f>
        <v>-60</v>
      </c>
    </row>
    <row r="14" spans="2:5" ht="17.25" customHeight="1">
      <c r="B14" s="13" t="s">
        <v>23</v>
      </c>
      <c r="C14" s="14">
        <v>180</v>
      </c>
      <c r="D14" s="14">
        <v>150</v>
      </c>
      <c r="E14" s="15">
        <f>支出[[#This Row],[預計]]-支出[[#This Row],[實際]]</f>
        <v>30</v>
      </c>
    </row>
    <row r="15" spans="2:5" ht="17.25" customHeight="1">
      <c r="B15" s="13" t="s">
        <v>24</v>
      </c>
      <c r="C15" s="14">
        <v>250</v>
      </c>
      <c r="D15" s="14">
        <v>250</v>
      </c>
      <c r="E15" s="15">
        <f>支出[[#This Row],[預計]]-支出[[#This Row],[實際]]</f>
        <v>0</v>
      </c>
    </row>
    <row r="16" spans="2:5" ht="17.25" customHeight="1">
      <c r="B16" s="13" t="s">
        <v>25</v>
      </c>
      <c r="C16" s="14">
        <v>75</v>
      </c>
      <c r="D16" s="14">
        <v>80</v>
      </c>
      <c r="E16" s="15">
        <f>支出[[#This Row],[預計]]-支出[[#This Row],[實際]]</f>
        <v>-5</v>
      </c>
    </row>
    <row r="17" spans="2:5" ht="17.25" customHeight="1">
      <c r="B17" s="13" t="s">
        <v>26</v>
      </c>
      <c r="C17" s="14">
        <v>280</v>
      </c>
      <c r="D17" s="14">
        <v>260</v>
      </c>
      <c r="E17" s="15">
        <f>支出[[#This Row],[預計]]-支出[[#This Row],[實際]]</f>
        <v>20</v>
      </c>
    </row>
    <row r="18" spans="2:5" ht="17.25" customHeight="1">
      <c r="B18" s="13" t="s">
        <v>27</v>
      </c>
      <c r="C18" s="14">
        <v>75</v>
      </c>
      <c r="D18" s="14">
        <v>65</v>
      </c>
      <c r="E18" s="15">
        <f>支出[[#This Row],[預計]]-支出[[#This Row],[實際]]</f>
        <v>10</v>
      </c>
    </row>
    <row r="19" spans="2:5" ht="17.25" customHeight="1">
      <c r="B19" s="13" t="s">
        <v>28</v>
      </c>
      <c r="C19" s="14">
        <v>255</v>
      </c>
      <c r="D19" s="14">
        <v>255</v>
      </c>
      <c r="E19" s="15">
        <f>支出[[#This Row],[預計]]-支出[[#This Row],[實際]]</f>
        <v>0</v>
      </c>
    </row>
    <row r="20" spans="2:5" ht="17.25" customHeight="1">
      <c r="B20" s="13" t="s">
        <v>29</v>
      </c>
      <c r="C20" s="14">
        <v>100</v>
      </c>
      <c r="D20" s="14">
        <v>100</v>
      </c>
      <c r="E20" s="15">
        <f>支出[[#This Row],[預計]]-支出[[#This Row],[實際]]</f>
        <v>0</v>
      </c>
    </row>
    <row r="21" spans="2:5" ht="17.25" customHeight="1">
      <c r="B21" s="13" t="s">
        <v>30</v>
      </c>
      <c r="C21" s="14">
        <v>0</v>
      </c>
      <c r="D21" s="14">
        <v>0</v>
      </c>
      <c r="E21" s="15">
        <f>支出[[#This Row],[預計]]-支出[[#This Row],[實際]]</f>
        <v>0</v>
      </c>
    </row>
    <row r="22" spans="2:5" ht="17.25" customHeight="1">
      <c r="B22" s="13" t="s">
        <v>31</v>
      </c>
      <c r="C22" s="14">
        <v>0</v>
      </c>
      <c r="D22" s="14">
        <v>0</v>
      </c>
      <c r="E22" s="15">
        <f>支出[[#This Row],[預計]]-支出[[#This Row],[實際]]</f>
        <v>0</v>
      </c>
    </row>
    <row r="23" spans="2:5" ht="17.25" customHeight="1">
      <c r="B23" s="13" t="s">
        <v>32</v>
      </c>
      <c r="C23" s="14">
        <v>150</v>
      </c>
      <c r="D23" s="14">
        <v>150</v>
      </c>
      <c r="E23" s="15">
        <f>支出[[#This Row],[預計]]-支出[[#This Row],[實際]]</f>
        <v>0</v>
      </c>
    </row>
    <row r="24" spans="2:5" ht="17.25" customHeight="1">
      <c r="B24" s="13" t="s">
        <v>33</v>
      </c>
      <c r="C24" s="14">
        <v>225</v>
      </c>
      <c r="D24" s="14">
        <v>225</v>
      </c>
      <c r="E24" s="15">
        <f>支出[[#This Row],[預計]]-支出[[#This Row],[實際]]</f>
        <v>0</v>
      </c>
    </row>
    <row r="25" spans="2:5" ht="17.25" customHeight="1">
      <c r="B25" s="13" t="s">
        <v>34</v>
      </c>
      <c r="C25" s="14">
        <v>0</v>
      </c>
      <c r="D25" s="14">
        <v>0</v>
      </c>
      <c r="E25" s="15">
        <f>支出[[#This Row],[預計]]-支出[[#This Row],[實際]]</f>
        <v>0</v>
      </c>
    </row>
    <row r="26" spans="2:5" ht="17.25" customHeight="1">
      <c r="B26" s="8" t="s">
        <v>35</v>
      </c>
      <c r="C26" s="7">
        <f>SUBTOTAL(109,支出[預計])</f>
        <v>3603</v>
      </c>
      <c r="D26" s="7">
        <f>SUBTOTAL(109,支出[實際])</f>
        <v>3655</v>
      </c>
      <c r="E26" s="7">
        <f>SUBTOTAL(109,支出[差異])</f>
        <v>-52</v>
      </c>
    </row>
  </sheetData>
  <phoneticPr fontId="23" type="noConversion"/>
  <dataValidations count="9">
    <dataValidation allowBlank="1" showInputMessage="1" showErrorMessage="1" prompt="在此工作表的支出表格中輸入詳細資料，以追蹤預計和實際月支出" sqref="A1" xr:uid="{00000000-0002-0000-0200-000000000000}"/>
    <dataValidation allowBlank="1" showInputMessage="1" showErrorMessage="1" prompt="系統會根據在現金流量工作表的儲存格 B1 中輸入的名稱來自動更新名稱" sqref="B1" xr:uid="{00000000-0002-0000-0200-000001000000}"/>
    <dataValidation allowBlank="1" showInputMessage="1" showErrorMessage="1" prompt="系統會根據在現金流量工作表的儲存格 B3 中輸入的月份來自動更新月份" sqref="B3" xr:uid="{00000000-0002-0000-0200-000002000000}"/>
    <dataValidation allowBlank="1" showInputMessage="1" showErrorMessage="1" prompt="系統會根據在現金流量工作表的儲存格 B4 中輸入的年份來自動更新年份。在下方的表格中輸入支出詳細資料" sqref="B4" xr:uid="{00000000-0002-0000-0200-000003000000}"/>
    <dataValidation allowBlank="1" showInputMessage="1" showErrorMessage="1" prompt="在此標題下方的欄中輸入月支出項目。使用標題篩選來尋找特定項目" sqref="B5" xr:uid="{00000000-0002-0000-0200-000004000000}"/>
    <dataValidation allowBlank="1" showInputMessage="1" showErrorMessage="1" prompt="在此標題下方的欄中輸入預計支出" sqref="C5" xr:uid="{00000000-0002-0000-0200-000005000000}"/>
    <dataValidation allowBlank="1" showInputMessage="1" showErrorMessage="1" prompt="在此標題下方的欄中輸入實際支出" sqref="D5" xr:uid="{00000000-0002-0000-0200-000006000000}"/>
    <dataValidation allowBlank="1" showInputMessage="1" showErrorMessage="1" prompt="系統會自動計算差異，且此標題下方的欄會更新圖示" sqref="E5" xr:uid="{00000000-0002-0000-0200-000007000000}"/>
    <dataValidation allowBlank="1" showInputMessage="1" showErrorMessage="1" prompt="系統會根據在現金流量工作表的儲存格 B2 中輸入的標題來自動更新標題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/>
  <cols>
    <col min="1" max="1" width="1.59765625" customWidth="1"/>
    <col min="2" max="2" width="14.69921875" customWidth="1"/>
    <col min="3" max="4" width="12.3984375" customWidth="1"/>
  </cols>
  <sheetData>
    <row r="1" spans="2:4" ht="39.75">
      <c r="B1" s="10" t="s">
        <v>36</v>
      </c>
      <c r="C1" s="1"/>
      <c r="D1" s="1"/>
    </row>
    <row r="3" spans="2:4">
      <c r="B3" s="23"/>
      <c r="C3" s="23" t="s">
        <v>7</v>
      </c>
      <c r="D3" s="23" t="s">
        <v>8</v>
      </c>
    </row>
    <row r="4" spans="2:4">
      <c r="B4" s="23" t="s">
        <v>3</v>
      </c>
      <c r="C4" s="23">
        <f>現金流量[[#Totals],[預計]]</f>
        <v>2097</v>
      </c>
      <c r="D4" s="23">
        <f>現金流量[[#Totals],[實際]]</f>
        <v>1845</v>
      </c>
    </row>
    <row r="5" spans="2:4">
      <c r="B5" s="23" t="s">
        <v>10</v>
      </c>
      <c r="C5" s="23">
        <f>收入[[#Totals],[預計]]</f>
        <v>5700</v>
      </c>
      <c r="D5" s="23">
        <f>收入[[#Totals],[實際]]</f>
        <v>5500</v>
      </c>
    </row>
    <row r="6" spans="2:4">
      <c r="B6" s="23" t="s">
        <v>14</v>
      </c>
      <c r="C6" s="23">
        <f>支出[[#Totals],[預計]]</f>
        <v>3603</v>
      </c>
      <c r="D6" s="23">
        <f>支出[[#Totals],[實際]]</f>
        <v>3655</v>
      </c>
    </row>
  </sheetData>
  <phoneticPr fontId="23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現金流量</vt:lpstr>
      <vt:lpstr>月收入</vt:lpstr>
      <vt:lpstr>月支出</vt:lpstr>
      <vt:lpstr>圖表資料</vt:lpstr>
      <vt:lpstr>月支出!Print_Titles</vt:lpstr>
      <vt:lpstr>月收入!Print_Titles</vt:lpstr>
      <vt:lpstr>現金流量!Print_Titles</vt:lpstr>
      <vt:lpstr>名稱</vt:lpstr>
      <vt:lpstr>年份</vt:lpstr>
      <vt:lpstr>月份</vt:lpstr>
      <vt:lpstr>預算標題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2018-08-10T05:53:34Z</dcterms:created>
  <dcterms:modified xsi:type="dcterms:W3CDTF">2018-08-10T05:53:34Z</dcterms:modified>
</cp:coreProperties>
</file>