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5D261C4B-6425-44A5-A239-511AFF966CBD}" xr6:coauthVersionLast="32" xr6:coauthVersionMax="32" xr10:uidLastSave="{00000000-0000-0000-0000-000000000000}"/>
  <bookViews>
    <workbookView xWindow="0" yWindow="0" windowWidth="28620" windowHeight="12120" xr2:uid="{00000000-000D-0000-FFFF-FFFF00000000}"/>
  </bookViews>
  <sheets>
    <sheet name="儀表板" sheetId="1" r:id="rId1"/>
    <sheet name="銷售" sheetId="2" r:id="rId2"/>
    <sheet name="收入" sheetId="5" r:id="rId3"/>
    <sheet name="支出" sheetId="3" r:id="rId4"/>
    <sheet name="稅金" sheetId="4" r:id="rId5"/>
    <sheet name="類別" sheetId="7" r:id="rId6"/>
  </sheets>
  <definedNames>
    <definedName name="_xlnm.Print_Titles" localSheetId="3">支出!$4:$4</definedName>
    <definedName name="_xlnm.Print_Titles" localSheetId="2">收入!$4:$4</definedName>
    <definedName name="_xlnm.Print_Titles" localSheetId="4">稅金!$4:$4</definedName>
    <definedName name="_xlnm.Print_Titles" localSheetId="0">儀表板!$6:$6</definedName>
    <definedName name="_xlnm.Print_Titles" localSheetId="1">銷售!$4:$4</definedName>
    <definedName name="_xlnm.Print_Titles" localSheetId="5">類別!$1:$1</definedName>
    <definedName name="公司_名稱">儀表板!$B$2</definedName>
    <definedName name="列標題區域1..C3">銷售!$B$3</definedName>
    <definedName name="列標題區域1..C3.3">收入!$B$3</definedName>
    <definedName name="列標題區域1..C3.4">支出!$B$3</definedName>
    <definedName name="列標題區域1..C3.5">稅金!$B$3</definedName>
    <definedName name="列標題區域1..C4">儀表板!$B$3</definedName>
    <definedName name="列標題區域2..H20">儀表板!$B$16</definedName>
    <definedName name="活頁簿_日期">儀表板!$C$1</definedName>
    <definedName name="活頁簿_標題">儀表板!$B$1</definedName>
    <definedName name="淨_利">儀表板!$E$19</definedName>
    <definedName name="標題​​1">儀表板[[#Headers],[摘要]]</definedName>
    <definedName name="標題2">銷售營收[[#Headers],[營收類型]]</definedName>
    <definedName name="標題3">收入[[#Headers],[收入類型]]</definedName>
    <definedName name="標題4">營運支出[[#Headers],[支出類型]]</definedName>
    <definedName name="標題5">稅金[[#Headers],[類型]]</definedName>
    <definedName name="標題6">類別[[#Headers],[類別]]</definedName>
    <definedName name="銷售_營收">SUMIFS(銷售營收[本期],銷售營收[營收類型],"銷售營收")</definedName>
    <definedName name="總計_一般_行政">儀表板!$E$11</definedName>
    <definedName name="總計_毛_利">儀表板!$E$16</definedName>
    <definedName name="總計_收入_營運">儀表板!$E$18</definedName>
    <definedName name="總計_其他_支出">儀表板!$E$12</definedName>
    <definedName name="總計_其他_收入">儀表板!$E$13</definedName>
    <definedName name="總計_研究_和_開發">儀表板!$E$10</definedName>
    <definedName name="總計_稅金">儀表板!$E$14</definedName>
    <definedName name="總計_銷售_成本">儀表板!$E$8</definedName>
    <definedName name="總計_銷售_和_行銷">儀表板!$E$9</definedName>
    <definedName name="總計_銷售_營收">儀表板!$E$7</definedName>
    <definedName name="總計_營運_支出">儀表板!$E$17</definedName>
  </definedNames>
  <calcPr calcId="162913"/>
</workbook>
</file>

<file path=xl/calcChain.xml><?xml version="1.0" encoding="utf-8"?>
<calcChain xmlns="http://schemas.openxmlformats.org/spreadsheetml/2006/main">
  <c r="I6" i="5" l="1"/>
  <c r="H6" i="5"/>
  <c r="H6" i="3"/>
  <c r="H7" i="3"/>
  <c r="H8" i="3"/>
  <c r="H9" i="3"/>
  <c r="H10" i="3"/>
  <c r="H11" i="3"/>
  <c r="H12" i="3"/>
  <c r="H13" i="3"/>
  <c r="H14" i="3"/>
  <c r="H15" i="3"/>
  <c r="H16" i="3"/>
  <c r="H17" i="3"/>
  <c r="H18" i="3"/>
  <c r="H19" i="3"/>
  <c r="H20" i="3"/>
  <c r="H21" i="3"/>
  <c r="H22" i="3"/>
  <c r="H23" i="3"/>
  <c r="H24" i="3"/>
  <c r="I6" i="3"/>
  <c r="I7" i="3"/>
  <c r="I8" i="3"/>
  <c r="I9" i="3"/>
  <c r="I10" i="3"/>
  <c r="I11" i="3"/>
  <c r="I12" i="3"/>
  <c r="I13" i="3"/>
  <c r="I14" i="3"/>
  <c r="I15" i="3"/>
  <c r="I16" i="3"/>
  <c r="I17" i="3"/>
  <c r="I18" i="3"/>
  <c r="I19" i="3"/>
  <c r="I20" i="3"/>
  <c r="I21" i="3"/>
  <c r="I22" i="3"/>
  <c r="I23" i="3"/>
  <c r="I24" i="3"/>
  <c r="H6" i="4"/>
  <c r="H7" i="4"/>
  <c r="H8" i="4"/>
  <c r="H9" i="4"/>
  <c r="I6" i="4"/>
  <c r="I7" i="4"/>
  <c r="I8" i="4"/>
  <c r="I9" i="4"/>
  <c r="I5" i="4"/>
  <c r="I5" i="3"/>
  <c r="I5" i="5"/>
  <c r="H5" i="4"/>
  <c r="H5" i="3"/>
  <c r="H5" i="5"/>
  <c r="G6" i="4"/>
  <c r="G7" i="4"/>
  <c r="G8" i="4"/>
  <c r="G9" i="4"/>
  <c r="G6" i="3"/>
  <c r="G7" i="3"/>
  <c r="G8" i="3"/>
  <c r="G9" i="3"/>
  <c r="G10" i="3"/>
  <c r="G11" i="3"/>
  <c r="G12" i="3"/>
  <c r="G13" i="3"/>
  <c r="G14" i="3"/>
  <c r="G15" i="3"/>
  <c r="G16" i="3"/>
  <c r="G17" i="3"/>
  <c r="G18" i="3"/>
  <c r="G19" i="3"/>
  <c r="G20" i="3"/>
  <c r="G21" i="3"/>
  <c r="G22" i="3"/>
  <c r="G23" i="3"/>
  <c r="G24" i="3"/>
  <c r="G6" i="5"/>
  <c r="G6" i="2"/>
  <c r="G7" i="2"/>
  <c r="G8" i="2"/>
  <c r="G9" i="2"/>
  <c r="G10" i="2"/>
  <c r="G11" i="2"/>
  <c r="G12" i="2"/>
  <c r="H6" i="2"/>
  <c r="H7" i="2"/>
  <c r="H8" i="2"/>
  <c r="H9" i="2"/>
  <c r="H10" i="2"/>
  <c r="H11" i="2"/>
  <c r="H12" i="2"/>
  <c r="I6" i="2"/>
  <c r="I7" i="2"/>
  <c r="I8" i="2"/>
  <c r="I9" i="2"/>
  <c r="I10" i="2"/>
  <c r="I11" i="2"/>
  <c r="I12" i="2"/>
  <c r="I5" i="2"/>
  <c r="H5" i="2"/>
  <c r="G5" i="2"/>
  <c r="D14" i="1"/>
  <c r="E14" i="1"/>
  <c r="C14" i="1"/>
  <c r="D13" i="1"/>
  <c r="E13" i="1"/>
  <c r="C13" i="1"/>
  <c r="E12" i="1"/>
  <c r="D12" i="1"/>
  <c r="C12" i="1"/>
  <c r="C3" i="4"/>
  <c r="C3" i="3"/>
  <c r="C3" i="5"/>
  <c r="F10" i="4"/>
  <c r="E10" i="4"/>
  <c r="D10" i="4"/>
  <c r="F25" i="3"/>
  <c r="E25" i="3"/>
  <c r="D25" i="3"/>
  <c r="F7" i="5"/>
  <c r="E7" i="5"/>
  <c r="D7" i="5"/>
  <c r="F13" i="2"/>
  <c r="E13" i="2"/>
  <c r="D13" i="2"/>
  <c r="E11" i="1"/>
  <c r="D11" i="1"/>
  <c r="C11" i="1"/>
  <c r="E10" i="1"/>
  <c r="D10" i="1"/>
  <c r="C10" i="1"/>
  <c r="E9" i="1"/>
  <c r="D9" i="1"/>
  <c r="C9" i="1"/>
  <c r="E8" i="1"/>
  <c r="D8" i="1"/>
  <c r="C8" i="1"/>
  <c r="B2" i="4"/>
  <c r="B2" i="3"/>
  <c r="B2" i="5"/>
  <c r="B2" i="2"/>
  <c r="B1" i="4"/>
  <c r="B1" i="3"/>
  <c r="B1" i="5"/>
  <c r="B1" i="2"/>
  <c r="G5" i="4"/>
  <c r="G10" i="4" s="1"/>
  <c r="F14" i="1" s="1"/>
  <c r="F11" i="1"/>
  <c r="F10" i="1"/>
  <c r="G5" i="3"/>
  <c r="F9" i="1" s="1"/>
  <c r="G5" i="5"/>
  <c r="G7" i="5" s="1"/>
  <c r="F13" i="1" s="1"/>
  <c r="F8" i="1"/>
  <c r="G13" i="2"/>
  <c r="C3" i="2"/>
  <c r="F7" i="1"/>
  <c r="E7" i="1"/>
  <c r="F18" i="1" s="1"/>
  <c r="D7" i="1"/>
  <c r="C7" i="1"/>
  <c r="F19" i="1"/>
  <c r="F16" i="1"/>
  <c r="G25" i="3" l="1"/>
  <c r="F12" i="1" s="1"/>
  <c r="E16" i="1"/>
  <c r="C3" i="1" s="1"/>
  <c r="F17" i="1"/>
  <c r="H8" i="1" l="1"/>
  <c r="G8" i="1"/>
  <c r="H7" i="5" l="1"/>
  <c r="G13" i="1" s="1"/>
  <c r="H13" i="2" l="1"/>
  <c r="G7" i="1"/>
  <c r="I13" i="2"/>
  <c r="H7" i="1"/>
  <c r="I10" i="4"/>
  <c r="H14" i="1" s="1"/>
  <c r="I7" i="5"/>
  <c r="H13" i="1" s="1"/>
  <c r="H10" i="4" l="1"/>
  <c r="G14" i="1" s="1"/>
  <c r="G11" i="1"/>
  <c r="G10" i="1"/>
  <c r="H25" i="3"/>
  <c r="G9" i="1"/>
  <c r="H11" i="1"/>
  <c r="H10" i="1"/>
  <c r="I25" i="3"/>
  <c r="H9" i="1"/>
  <c r="C17" i="1"/>
  <c r="E17" i="1"/>
  <c r="E18" i="1" s="1"/>
  <c r="E19" i="1" s="1"/>
  <c r="C4" i="1" s="1"/>
  <c r="D17" i="1"/>
  <c r="H17" i="1" s="1"/>
  <c r="D16" i="1"/>
  <c r="H16" i="1" s="1"/>
  <c r="C16" i="1"/>
  <c r="H12" i="1" l="1"/>
  <c r="G12" i="1"/>
  <c r="G17" i="1"/>
  <c r="C18" i="1"/>
  <c r="G16" i="1"/>
  <c r="D18" i="1"/>
  <c r="D19" i="1" l="1"/>
  <c r="H19" i="1" s="1"/>
  <c r="H18" i="1"/>
  <c r="C19" i="1"/>
  <c r="G19" i="1" s="1"/>
  <c r="G18" i="1"/>
</calcChain>
</file>

<file path=xl/sharedStrings.xml><?xml version="1.0" encoding="utf-8"?>
<sst xmlns="http://schemas.openxmlformats.org/spreadsheetml/2006/main" count="146" uniqueCount="74">
  <si>
    <t>損益表</t>
  </si>
  <si>
    <t>公司名稱</t>
  </si>
  <si>
    <t>目前毛利率  [L/J]</t>
  </si>
  <si>
    <t>目前銷售收益  [T/J]</t>
  </si>
  <si>
    <t>請勿在此工作表中修改類別，否則可能會造成公式無法執行。請使用 [類別] 工作表來新增類別和更新含有項目的相對應工作表。此工作表會自動更新。</t>
  </si>
  <si>
    <t>摘要</t>
  </si>
  <si>
    <t>銷售營收總計  [J]</t>
  </si>
  <si>
    <t>銷售成本總計  [K]</t>
  </si>
  <si>
    <t>銷售和行銷支出總計  [M]</t>
  </si>
  <si>
    <t>研究和開發支出總計  [N]</t>
  </si>
  <si>
    <t>一般行政支出總計  [O]</t>
  </si>
  <si>
    <t>其他營運支出總計  [P]</t>
  </si>
  <si>
    <t>其他收入  [S]</t>
  </si>
  <si>
    <t>稅金總計  [T]</t>
  </si>
  <si>
    <t>毛利  [L=J-K]</t>
  </si>
  <si>
    <t>營運支出總計  [Q=M+N+O+P]</t>
  </si>
  <si>
    <t>來自營運的收入  [R=L-Q]</t>
  </si>
  <si>
    <t>淨利  [U=R+S-T]</t>
  </si>
  <si>
    <t>[月或年] 截至 [月-日-年]</t>
  </si>
  <si>
    <t>單位：千元</t>
  </si>
  <si>
    <t>前期總計</t>
  </si>
  <si>
    <t>預算總計</t>
  </si>
  <si>
    <t>本期佔銷售的百分比總計</t>
  </si>
  <si>
    <t>以前期為基礎的變更百分比總計</t>
  </si>
  <si>
    <t>以預算為基礎的變更百分比總計</t>
  </si>
  <si>
    <t>銷售營收</t>
  </si>
  <si>
    <t>營收類型</t>
  </si>
  <si>
    <t>銷售成本</t>
  </si>
  <si>
    <t>銷售營收總計</t>
  </si>
  <si>
    <t>描述</t>
  </si>
  <si>
    <t>產品/服務 1</t>
  </si>
  <si>
    <t>產品/服務 2</t>
  </si>
  <si>
    <t>產品/服務 3</t>
  </si>
  <si>
    <t>產品/服務 4</t>
  </si>
  <si>
    <t>前期</t>
  </si>
  <si>
    <t>預算</t>
  </si>
  <si>
    <t>本期</t>
  </si>
  <si>
    <t>本期佔銷售的百分比</t>
  </si>
  <si>
    <t>以前期為基礎的變更百分比</t>
  </si>
  <si>
    <t>以預算為基礎的變更百分比</t>
  </si>
  <si>
    <t>收入</t>
  </si>
  <si>
    <t>收入類型</t>
  </si>
  <si>
    <t>銷售收入總計</t>
  </si>
  <si>
    <t>其他收入</t>
  </si>
  <si>
    <t>運總支出</t>
  </si>
  <si>
    <t>支出類型</t>
  </si>
  <si>
    <t>銷售和行銷</t>
  </si>
  <si>
    <t>研究和開發</t>
  </si>
  <si>
    <t>一般行政</t>
  </si>
  <si>
    <t>營運支出總計</t>
  </si>
  <si>
    <t>廣告</t>
  </si>
  <si>
    <t>直接行銷</t>
  </si>
  <si>
    <t>其他支出 (請載明)</t>
  </si>
  <si>
    <t>技術授權</t>
  </si>
  <si>
    <t xml:space="preserve">專利權 </t>
  </si>
  <si>
    <t>工資和薪水</t>
  </si>
  <si>
    <t>外部服務</t>
  </si>
  <si>
    <t>用品</t>
  </si>
  <si>
    <t>餐點和娛樂</t>
  </si>
  <si>
    <t>房租</t>
  </si>
  <si>
    <t>電話</t>
  </si>
  <si>
    <t>公用事業費用</t>
  </si>
  <si>
    <t>折舊</t>
  </si>
  <si>
    <t>保險</t>
  </si>
  <si>
    <t>修繕和維護</t>
  </si>
  <si>
    <t>稅金</t>
  </si>
  <si>
    <t>類型</t>
  </si>
  <si>
    <t>稅金總計</t>
  </si>
  <si>
    <t>所得稅</t>
  </si>
  <si>
    <t>薪資稅</t>
  </si>
  <si>
    <t>不動產稅</t>
  </si>
  <si>
    <t>其他稅金 (請載明)</t>
  </si>
  <si>
    <t>類別</t>
  </si>
  <si>
    <t>本期總計</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</si>
</sst>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quot;$&quot;* #,##0_-;_-&quot;$&quot;* &quot;-&quot;_-;_-@_-"/>
    <numFmt numFmtId="41" formatCode="_-* #,##0_-;\-* #,##0_-;_-* &quot;-&quot;_-;_-@_-"/>
    <numFmt numFmtId="43" formatCode="_-* #,##0.00_-;\-* #,##0.00_-;_-* &quot;-&quot;??_-;_-@_-"/>
    <numFmt numFmtId="176" formatCode="_-&quot;NT$&quot;* #,##0.00_ ;_-&quot;NT$&quot;* \-#,##0.00\ ;_-&quot;NT$&quot;* &quot;-&quot;??_ ;_-@_ "/>
  </numFmts>
  <fonts count="27" x14ac:knownFonts="1">
    <font>
      <sz val="11"/>
      <name val="Microsoft JhengHei UI"/>
      <family val="2"/>
      <charset val="136"/>
    </font>
    <font>
      <sz val="9"/>
      <name val="細明體"/>
      <family val="3"/>
      <charset val="136"/>
      <scheme val="minor"/>
    </font>
    <font>
      <sz val="11"/>
      <name val="Microsoft JhengHei UI"/>
      <family val="2"/>
      <charset val="136"/>
    </font>
    <font>
      <b/>
      <sz val="16"/>
      <color theme="1" tint="0.14996795556505021"/>
      <name val="Microsoft JhengHei UI"/>
      <family val="2"/>
      <charset val="136"/>
    </font>
    <font>
      <sz val="11"/>
      <color theme="1" tint="0.14996795556505021"/>
      <name val="Microsoft JhengHei UI"/>
      <family val="2"/>
      <charset val="136"/>
    </font>
    <font>
      <sz val="12"/>
      <color theme="1" tint="0.14993743705557422"/>
      <name val="Microsoft JhengHei UI"/>
      <family val="2"/>
      <charset val="136"/>
    </font>
    <font>
      <sz val="11"/>
      <color theme="1" tint="0.14990691854609822"/>
      <name val="Microsoft JhengHei UI"/>
      <family val="2"/>
      <charset val="136"/>
    </font>
    <font>
      <sz val="11"/>
      <color theme="1"/>
      <name val="Microsoft JhengHei UI"/>
      <family val="2"/>
      <charset val="136"/>
    </font>
    <font>
      <b/>
      <sz val="11"/>
      <color theme="1"/>
      <name val="Microsoft JhengHei UI"/>
      <family val="2"/>
      <charset val="136"/>
    </font>
    <font>
      <sz val="10"/>
      <name val="Microsoft JhengHei UI"/>
      <family val="2"/>
      <charset val="136"/>
    </font>
    <font>
      <sz val="12"/>
      <color rgb="FF9C6500"/>
      <name val="Microsoft JhengHei UI"/>
      <family val="2"/>
      <charset val="136"/>
    </font>
    <font>
      <sz val="12"/>
      <color rgb="FF006100"/>
      <name val="Microsoft JhengHei UI"/>
      <family val="2"/>
      <charset val="136"/>
    </font>
    <font>
      <sz val="12"/>
      <color rgb="FF9C0006"/>
      <name val="Microsoft JhengHei UI"/>
      <family val="2"/>
      <charset val="136"/>
    </font>
    <font>
      <b/>
      <sz val="12"/>
      <color rgb="FFFA7D00"/>
      <name val="Microsoft JhengHei UI"/>
      <family val="2"/>
      <charset val="136"/>
    </font>
    <font>
      <sz val="12"/>
      <color rgb="FFFA7D00"/>
      <name val="Microsoft JhengHei UI"/>
      <family val="2"/>
      <charset val="136"/>
    </font>
    <font>
      <sz val="11"/>
      <color theme="1" tint="0.14993743705557422"/>
      <name val="Microsoft JhengHei UI"/>
      <family val="2"/>
      <charset val="136"/>
    </font>
    <font>
      <sz val="12"/>
      <color rgb="FF3F3F76"/>
      <name val="Microsoft JhengHei UI"/>
      <family val="2"/>
      <charset val="136"/>
    </font>
    <font>
      <b/>
      <sz val="12"/>
      <color rgb="FF3F3F3F"/>
      <name val="Microsoft JhengHei UI"/>
      <family val="2"/>
      <charset val="136"/>
    </font>
    <font>
      <b/>
      <sz val="12"/>
      <color theme="0"/>
      <name val="Microsoft JhengHei UI"/>
      <family val="2"/>
      <charset val="136"/>
    </font>
    <font>
      <sz val="12"/>
      <color rgb="FFFF0000"/>
      <name val="Microsoft JhengHei UI"/>
      <family val="2"/>
      <charset val="136"/>
    </font>
    <font>
      <b/>
      <sz val="12"/>
      <color theme="1"/>
      <name val="Microsoft JhengHei UI"/>
      <family val="2"/>
      <charset val="136"/>
    </font>
    <font>
      <b/>
      <sz val="16"/>
      <color theme="1" tint="0.14993743705557422"/>
      <name val="Microsoft JhengHei UI"/>
      <family val="2"/>
      <charset val="136"/>
    </font>
    <font>
      <b/>
      <sz val="12"/>
      <color theme="1" tint="0.14990691854609822"/>
      <name val="Microsoft JhengHei UI"/>
      <family val="2"/>
      <charset val="136"/>
    </font>
    <font>
      <sz val="12"/>
      <color theme="1" tint="0.14990691854609822"/>
      <name val="Microsoft JhengHei UI"/>
      <family val="2"/>
      <charset val="136"/>
    </font>
    <font>
      <sz val="11"/>
      <color theme="1" tint="0.1498764000366222"/>
      <name val="Microsoft JhengHei UI"/>
      <family val="2"/>
      <charset val="136"/>
    </font>
    <font>
      <sz val="12"/>
      <color theme="0"/>
      <name val="Microsoft JhengHei UI"/>
      <family val="2"/>
      <charset val="136"/>
    </font>
    <font>
      <sz val="12"/>
      <color theme="1"/>
      <name val="Microsoft JhengHei UI"/>
      <family val="2"/>
      <charset val="136"/>
    </font>
  </fonts>
  <fills count="22">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5">
    <xf numFmtId="0" fontId="0" fillId="0" borderId="0">
      <alignment wrapText="1"/>
    </xf>
    <xf numFmtId="0" fontId="22" fillId="0" borderId="0" applyNumberFormat="0" applyFill="0" applyProtection="0">
      <alignment vertical="center"/>
    </xf>
    <xf numFmtId="0" fontId="23" fillId="0" borderId="0" applyNumberFormat="0" applyFill="0" applyProtection="0">
      <alignment vertical="center"/>
    </xf>
    <xf numFmtId="0" fontId="15" fillId="0" borderId="0" applyNumberFormat="0" applyFill="0" applyProtection="0">
      <alignment vertical="center"/>
    </xf>
    <xf numFmtId="0" fontId="24" fillId="0" borderId="0" applyNumberFormat="0" applyFill="0" applyProtection="0">
      <alignment vertical="center" wrapText="1"/>
    </xf>
    <xf numFmtId="176" fontId="2" fillId="0" borderId="0" applyFill="0" applyBorder="0" applyAlignment="0" applyProtection="0"/>
    <xf numFmtId="10" fontId="2" fillId="0" borderId="0" applyFill="0" applyBorder="0" applyProtection="0">
      <alignment horizontal="right"/>
    </xf>
    <xf numFmtId="0" fontId="8" fillId="2" borderId="0" applyNumberFormat="0" applyBorder="0" applyAlignment="0" applyProtection="0"/>
    <xf numFmtId="0" fontId="21" fillId="0" borderId="0" applyNumberFormat="0" applyFill="0" applyBorder="0" applyProtection="0">
      <alignment vertical="center"/>
    </xf>
    <xf numFmtId="10" fontId="7" fillId="3" borderId="0" applyBorder="0" applyProtection="0">
      <alignment horizontal="right"/>
    </xf>
    <xf numFmtId="0" fontId="15" fillId="0" borderId="0" applyNumberFormat="0" applyFill="0" applyBorder="0" applyProtection="0">
      <alignment wrapText="1"/>
    </xf>
    <xf numFmtId="10" fontId="7" fillId="4" borderId="0" applyBorder="0" applyProtection="0">
      <alignment horizontal="right"/>
    </xf>
    <xf numFmtId="43" fontId="2" fillId="0" borderId="0" applyFill="0" applyBorder="0" applyAlignment="0" applyProtection="0">
      <alignment vertical="center"/>
    </xf>
    <xf numFmtId="41" fontId="2" fillId="0" borderId="0" applyFill="0" applyBorder="0" applyAlignment="0" applyProtection="0">
      <alignment vertical="center"/>
    </xf>
    <xf numFmtId="42" fontId="2" fillId="0" borderId="0" applyFill="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0" fillId="8" borderId="0" applyNumberFormat="0" applyBorder="0" applyAlignment="0" applyProtection="0">
      <alignment vertical="center"/>
    </xf>
    <xf numFmtId="0" fontId="16" fillId="9" borderId="2" applyNumberFormat="0" applyAlignment="0" applyProtection="0">
      <alignment vertical="center"/>
    </xf>
    <xf numFmtId="0" fontId="17" fillId="10" borderId="3" applyNumberFormat="0" applyAlignment="0" applyProtection="0">
      <alignment vertical="center"/>
    </xf>
    <xf numFmtId="0" fontId="13" fillId="10" borderId="2" applyNumberFormat="0" applyAlignment="0" applyProtection="0">
      <alignment vertical="center"/>
    </xf>
    <xf numFmtId="0" fontId="14" fillId="0" borderId="4" applyNumberFormat="0" applyFill="0" applyAlignment="0" applyProtection="0">
      <alignment vertical="center"/>
    </xf>
    <xf numFmtId="0" fontId="18" fillId="11" borderId="5" applyNumberFormat="0" applyAlignment="0" applyProtection="0">
      <alignment vertical="center"/>
    </xf>
    <xf numFmtId="0" fontId="19" fillId="0" borderId="0" applyNumberFormat="0" applyFill="0" applyBorder="0" applyAlignment="0" applyProtection="0">
      <alignment vertical="center"/>
    </xf>
    <xf numFmtId="0" fontId="2" fillId="12" borderId="6" applyNumberFormat="0" applyAlignment="0" applyProtection="0">
      <alignment vertical="center"/>
    </xf>
    <xf numFmtId="0" fontId="20" fillId="0" borderId="7" applyNumberFormat="0" applyFill="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cellStyleXfs>
  <cellXfs count="26">
    <xf numFmtId="0" fontId="0" fillId="0" borderId="0" xfId="0">
      <alignment wrapText="1"/>
    </xf>
    <xf numFmtId="0" fontId="2" fillId="0" borderId="0" xfId="0" applyFont="1">
      <alignment wrapText="1"/>
    </xf>
    <xf numFmtId="0" fontId="3" fillId="0" borderId="0" xfId="8" applyFont="1">
      <alignment vertical="center"/>
    </xf>
    <xf numFmtId="0" fontId="5" fillId="0" borderId="0" xfId="2" applyFont="1">
      <alignment vertical="center"/>
    </xf>
    <xf numFmtId="0" fontId="6" fillId="0" borderId="0" xfId="4" applyFont="1">
      <alignment vertical="center" wrapText="1"/>
    </xf>
    <xf numFmtId="10" fontId="2" fillId="0" borderId="0" xfId="6" applyFont="1">
      <alignment horizontal="right"/>
    </xf>
    <xf numFmtId="0" fontId="2" fillId="0" borderId="0" xfId="0" applyFont="1" applyFill="1" applyBorder="1">
      <alignment wrapText="1"/>
    </xf>
    <xf numFmtId="176" fontId="2" fillId="0" borderId="0" xfId="5" applyFont="1" applyFill="1" applyBorder="1" applyAlignment="1">
      <alignment horizontal="right"/>
    </xf>
    <xf numFmtId="10" fontId="7" fillId="4" borderId="0" xfId="11" applyFont="1" applyBorder="1">
      <alignment horizontal="right"/>
    </xf>
    <xf numFmtId="0" fontId="8" fillId="2" borderId="1" xfId="7" applyFont="1" applyFill="1" applyBorder="1"/>
    <xf numFmtId="176" fontId="8" fillId="2" borderId="1" xfId="5" applyFont="1" applyFill="1" applyBorder="1" applyAlignment="1">
      <alignment horizontal="right"/>
    </xf>
    <xf numFmtId="10" fontId="8" fillId="2" borderId="1" xfId="6" applyFont="1" applyFill="1" applyBorder="1">
      <alignment horizontal="right"/>
    </xf>
    <xf numFmtId="0" fontId="8" fillId="2" borderId="1" xfId="7" applyNumberFormat="1" applyFont="1" applyBorder="1" applyAlignment="1"/>
    <xf numFmtId="176" fontId="6" fillId="0" borderId="0" xfId="5" applyFont="1" applyAlignment="1">
      <alignment vertical="center"/>
    </xf>
    <xf numFmtId="176" fontId="2" fillId="0" borderId="0" xfId="5" applyFont="1" applyAlignment="1">
      <alignment horizontal="right"/>
    </xf>
    <xf numFmtId="10" fontId="7" fillId="4" borderId="0" xfId="11" applyFont="1">
      <alignment horizontal="right"/>
    </xf>
    <xf numFmtId="176" fontId="2" fillId="0" borderId="0" xfId="0" applyNumberFormat="1" applyFont="1" applyAlignment="1">
      <alignment horizontal="right"/>
    </xf>
    <xf numFmtId="10" fontId="7" fillId="5" borderId="0" xfId="0" applyNumberFormat="1" applyFont="1" applyFill="1" applyAlignment="1">
      <alignment horizontal="right"/>
    </xf>
    <xf numFmtId="176" fontId="2" fillId="0" borderId="0" xfId="0" applyNumberFormat="1" applyFont="1" applyFill="1" applyBorder="1" applyAlignment="1">
      <alignment horizontal="right"/>
    </xf>
    <xf numFmtId="10" fontId="7" fillId="5" borderId="0" xfId="0" applyNumberFormat="1" applyFont="1" applyFill="1" applyBorder="1" applyAlignment="1">
      <alignment horizontal="right"/>
    </xf>
    <xf numFmtId="176" fontId="2" fillId="0" borderId="0" xfId="5" applyFont="1" applyFill="1" applyAlignment="1">
      <alignment horizontal="right"/>
    </xf>
    <xf numFmtId="176" fontId="9" fillId="0" borderId="0" xfId="0" applyNumberFormat="1" applyFont="1" applyFill="1" applyBorder="1" applyAlignment="1">
      <alignment horizontal="right"/>
    </xf>
    <xf numFmtId="0" fontId="4" fillId="0" borderId="0" xfId="3" applyFont="1">
      <alignment vertical="center"/>
    </xf>
    <xf numFmtId="0" fontId="4" fillId="0" borderId="0" xfId="10" applyFont="1" applyFill="1">
      <alignment wrapText="1"/>
    </xf>
    <xf numFmtId="0" fontId="2" fillId="0" borderId="0" xfId="0" applyFont="1">
      <alignment wrapText="1"/>
    </xf>
    <xf numFmtId="0" fontId="0" fillId="0" borderId="0" xfId="0" applyFont="1" applyFill="1" applyBorder="1">
      <alignment wrapText="1"/>
    </xf>
  </cellXfs>
  <cellStyles count="35">
    <cellStyle name="20% - 輔色1" xfId="11" builtinId="30" customBuiltin="1"/>
    <cellStyle name="20% - 輔色2" xfId="29" builtinId="34" customBuiltin="1"/>
    <cellStyle name="20% - 輔色6" xfId="7" builtinId="50" customBuiltin="1"/>
    <cellStyle name="40% - 輔色1" xfId="9" builtinId="31" customBuiltin="1"/>
    <cellStyle name="40% - 輔色2" xfId="30" builtinId="35" customBuiltin="1"/>
    <cellStyle name="40% - 輔色6" xfId="33" builtinId="51" customBuiltin="1"/>
    <cellStyle name="60% - 輔色1" xfId="27" builtinId="32" customBuiltin="1"/>
    <cellStyle name="60% - 輔色2" xfId="31" builtinId="36" customBuiltin="1"/>
    <cellStyle name="60% - 輔色6" xfId="34" builtinId="52" customBuiltin="1"/>
    <cellStyle name="一般" xfId="0" builtinId="0" customBuiltin="1"/>
    <cellStyle name="千分位" xfId="12" builtinId="3" customBuiltin="1"/>
    <cellStyle name="千分位[0]" xfId="13" builtinId="6" customBuiltin="1"/>
    <cellStyle name="中等" xfId="17" builtinId="28" customBuiltin="1"/>
    <cellStyle name="合計" xfId="25" builtinId="25" customBuiltin="1"/>
    <cellStyle name="好" xfId="15" builtinId="26" customBuiltin="1"/>
    <cellStyle name="百分比" xfId="6" builtinId="5" customBuiltin="1"/>
    <cellStyle name="計算方式" xfId="20" builtinId="22" customBuiltin="1"/>
    <cellStyle name="貨幣" xfId="5" builtinId="4" customBuiltin="1"/>
    <cellStyle name="貨幣 [0]" xfId="14" builtinId="7" customBuiltin="1"/>
    <cellStyle name="連結的儲存格" xfId="21" builtinId="24" customBuiltin="1"/>
    <cellStyle name="備註" xfId="24" builtinId="10" customBuiltin="1"/>
    <cellStyle name="說明文字" xfId="10" builtinId="53" customBuiltin="1"/>
    <cellStyle name="輔色1" xfId="26" builtinId="29" customBuiltin="1"/>
    <cellStyle name="輔色2" xfId="28" builtinId="33" customBuiltin="1"/>
    <cellStyle name="輔色6" xfId="32" builtinId="49" customBuiltin="1"/>
    <cellStyle name="標題" xfId="8" builtinId="15" customBuiltin="1"/>
    <cellStyle name="標題 1" xfId="1" builtinId="16" customBuiltin="1"/>
    <cellStyle name="標題 2" xfId="2" builtinId="17" customBuiltin="1"/>
    <cellStyle name="標題 3" xfId="3" builtinId="18" customBuiltin="1"/>
    <cellStyle name="標題 4" xfId="4" builtinId="19" customBuiltin="1"/>
    <cellStyle name="輸入" xfId="18" builtinId="20" customBuiltin="1"/>
    <cellStyle name="輸出" xfId="19" builtinId="21" customBuiltin="1"/>
    <cellStyle name="檢查儲存格" xfId="22" builtinId="23" customBuiltin="1"/>
    <cellStyle name="壞" xfId="16" builtinId="27" customBuiltin="1"/>
    <cellStyle name="警告文字" xfId="23" builtinId="11" customBuiltin="1"/>
  </cellStyles>
  <dxfs count="95">
    <dxf>
      <font>
        <strike val="0"/>
        <outline val="0"/>
        <shadow val="0"/>
        <u val="none"/>
        <vertAlign val="baseline"/>
        <sz val="11"/>
        <color auto="1"/>
        <name val="Microsoft JhengHei UI"/>
        <family val="2"/>
        <charset val="136"/>
        <scheme val="none"/>
      </font>
    </dxf>
    <dxf>
      <font>
        <strike val="0"/>
        <outline val="0"/>
        <shadow val="0"/>
        <u val="none"/>
        <vertAlign val="baseline"/>
        <sz val="11"/>
        <color auto="1"/>
        <name val="Microsoft JhengHei UI"/>
        <family val="2"/>
        <charset val="136"/>
        <scheme val="none"/>
      </font>
    </dxf>
    <dxf>
      <font>
        <strike val="0"/>
        <outline val="0"/>
        <shadow val="0"/>
        <u val="none"/>
        <vertAlign val="baseline"/>
        <sz val="11"/>
        <color auto="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0"/>
        <color auto="1"/>
        <name val="Microsoft JhengHei UI"/>
        <family val="2"/>
        <charset val="136"/>
        <scheme val="none"/>
      </font>
      <numFmt numFmtId="176" formatCode="_-&quot;NT$&quot;* #,##0.00_ ;_-&quot;NT$&quot;* \-#,##0.00\ ;_-&quot;NT$&quot;* &quot;-&quot;??_ ;_-@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0"/>
        <color auto="1"/>
        <name val="Microsoft JhengHei UI"/>
        <family val="2"/>
        <charset val="136"/>
        <scheme val="none"/>
      </font>
      <numFmt numFmtId="176" formatCode="_-&quot;NT$&quot;* #,##0.00_ ;_-&quot;NT$&quot;* \-#,##0.00\ ;_-&quot;NT$&quot;* &quot;-&quot;??_ ;_-@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0"/>
        <color auto="1"/>
        <name val="Microsoft JhengHei UI"/>
        <family val="2"/>
        <charset val="136"/>
        <scheme val="none"/>
      </font>
      <numFmt numFmtId="176" formatCode="_-&quot;NT$&quot;* #,##0.00_ ;_-&quot;NT$&quot;* \-#,##0.00\ ;_-&quot;NT$&quot;* &quot;-&quot;??_ ;_-@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fill>
        <patternFill patternType="none">
          <fgColor indexed="64"/>
          <bgColor indexed="65"/>
        </patternFill>
      </fill>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fill>
        <patternFill patternType="none">
          <fgColor indexed="64"/>
          <bgColor indexed="65"/>
        </patternFill>
      </fill>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fill>
        <patternFill patternType="none">
          <fgColor indexed="64"/>
          <bgColor indexed="65"/>
        </patternFill>
      </fill>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fill>
        <patternFill patternType="none">
          <fgColor indexed="64"/>
          <bgColor indexed="65"/>
        </patternFill>
      </fill>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numFmt numFmtId="14" formatCode="0.00%"/>
      <alignment horizontal="lef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76" formatCode="_-&quot;NT$&quot;* #,##0.00_ ;_-&quot;NT$&quot;* \-#,##0.00\ ;_-&quot;NT$&quot;* &quot;-&quot;??_ ;_-@_ "/>
      <alignment horizontal="right" vertical="bottom"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4" formatCode="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name val="Microsoft JhengHei UI"/>
        <family val="2"/>
        <charset val="136"/>
        <scheme val="none"/>
      </font>
      <numFmt numFmtId="14" formatCode="0.00%"/>
      <alignment horizontal="left" vertical="bottom"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theme="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TableStyle="損益表" defaultPivotStyle="PivotStyleLight16">
    <tableStyle name="損益表" pivot="0" count="7" xr9:uid="{00000000-0011-0000-FFFF-FFFF00000000}">
      <tableStyleElement type="wholeTable" dxfId="94"/>
      <tableStyleElement type="headerRow" dxfId="93"/>
      <tableStyleElement type="totalRow" dxfId="92"/>
      <tableStyleElement type="firstColumn" dxfId="91"/>
      <tableStyleElement type="lastColumn" dxfId="90"/>
      <tableStyleElement type="firstRowStripe" dxfId="89"/>
      <tableStyleElement type="firstColumnStripe" dxfId="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1485901</xdr:colOff>
      <xdr:row>0</xdr:row>
      <xdr:rowOff>19050</xdr:rowOff>
    </xdr:from>
    <xdr:to>
      <xdr:col>7</xdr:col>
      <xdr:colOff>1571624</xdr:colOff>
      <xdr:row>4</xdr:row>
      <xdr:rowOff>28575</xdr:rowOff>
    </xdr:to>
    <xdr:pic>
      <xdr:nvPicPr>
        <xdr:cNvPr id="3" name="使用標誌替代">
          <a:extLst>
            <a:ext uri="{FF2B5EF4-FFF2-40B4-BE49-F238E27FC236}">
              <a16:creationId xmlns:a16="http://schemas.microsoft.com/office/drawing/2014/main" id="{6693DEC6-DA40-4EB2-BA88-0C947ABA2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48951" y="19050"/>
          <a:ext cx="1695448"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1485901</xdr:colOff>
      <xdr:row>0</xdr:row>
      <xdr:rowOff>9525</xdr:rowOff>
    </xdr:from>
    <xdr:to>
      <xdr:col>8</xdr:col>
      <xdr:colOff>1571624</xdr:colOff>
      <xdr:row>2</xdr:row>
      <xdr:rowOff>400050</xdr:rowOff>
    </xdr:to>
    <xdr:pic>
      <xdr:nvPicPr>
        <xdr:cNvPr id="3" name="使用標誌替代">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8226" y="9525"/>
          <a:ext cx="1695448"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1485901</xdr:colOff>
      <xdr:row>0</xdr:row>
      <xdr:rowOff>9525</xdr:rowOff>
    </xdr:from>
    <xdr:to>
      <xdr:col>8</xdr:col>
      <xdr:colOff>1571624</xdr:colOff>
      <xdr:row>2</xdr:row>
      <xdr:rowOff>400050</xdr:rowOff>
    </xdr:to>
    <xdr:pic>
      <xdr:nvPicPr>
        <xdr:cNvPr id="3" name="使用標誌替代">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8226" y="9525"/>
          <a:ext cx="1695448"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1485901</xdr:colOff>
      <xdr:row>0</xdr:row>
      <xdr:rowOff>9525</xdr:rowOff>
    </xdr:from>
    <xdr:to>
      <xdr:col>8</xdr:col>
      <xdr:colOff>1571624</xdr:colOff>
      <xdr:row>2</xdr:row>
      <xdr:rowOff>400050</xdr:rowOff>
    </xdr:to>
    <xdr:pic>
      <xdr:nvPicPr>
        <xdr:cNvPr id="3" name="使用標誌替代">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8226" y="9525"/>
          <a:ext cx="1695448" cy="847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1485901</xdr:colOff>
      <xdr:row>0</xdr:row>
      <xdr:rowOff>9525</xdr:rowOff>
    </xdr:from>
    <xdr:to>
      <xdr:col>8</xdr:col>
      <xdr:colOff>1571624</xdr:colOff>
      <xdr:row>2</xdr:row>
      <xdr:rowOff>400050</xdr:rowOff>
    </xdr:to>
    <xdr:pic>
      <xdr:nvPicPr>
        <xdr:cNvPr id="3" name="使用標誌替代">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8226" y="9525"/>
          <a:ext cx="1695448" cy="8477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儀表板" displayName="儀表板" ref="B6:H14" totalsRowShown="0" headerRowDxfId="87" dataDxfId="86">
  <autoFilter ref="B6:H14"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摘要" dataDxfId="85"/>
    <tableColumn id="2" xr3:uid="{00000000-0010-0000-0000-000002000000}" name="前期總計" dataDxfId="84"/>
    <tableColumn id="3" xr3:uid="{00000000-0010-0000-0000-000003000000}" name="預算總計" dataDxfId="83"/>
    <tableColumn id="4" xr3:uid="{00000000-0010-0000-0000-000004000000}" name="本期總計" dataDxfId="82"/>
    <tableColumn id="5" xr3:uid="{00000000-0010-0000-0000-000005000000}" name="本期佔銷售的百分比總計" dataDxfId="81"/>
    <tableColumn id="6" xr3:uid="{00000000-0010-0000-0000-000006000000}" name="以前期為基礎的變更百分比總計" dataDxfId="80"/>
    <tableColumn id="7" xr3:uid="{00000000-0010-0000-0000-000007000000}" name="以預算為基礎的變更百分比總計" dataDxfId="79"/>
  </tableColumns>
  <tableStyleInfo name="損益表" showFirstColumn="0" showLastColumn="0" showRowStripes="0" showColumnStripes="0"/>
  <extLst>
    <ext xmlns:x14="http://schemas.microsoft.com/office/spreadsheetml/2009/9/main" uri="{504A1905-F514-4f6f-8877-14C23A59335A}">
      <x14:table altTextSummary="請在此表格中輸入摘要。系統會自動更新前期總計、預算總計、本期總計、以前期為基礎的變更百分比總計和以預算為基礎的變更百分比總計"/>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銷售營收" displayName="銷售營收" ref="B4:I13" totalsRowCount="1" headerRowDxfId="78" dataDxfId="77" totalsRowDxfId="76">
  <autoFilter ref="B4:I12" xr:uid="{00000000-0009-0000-0100-000007000000}"/>
  <tableColumns count="8">
    <tableColumn id="1" xr3:uid="{00000000-0010-0000-0100-000001000000}" name="營收類型" totalsRowLabel="銷售營收總計" dataDxfId="75" totalsRowDxfId="74"/>
    <tableColumn id="8" xr3:uid="{00000000-0010-0000-0100-000008000000}" name="描述" dataDxfId="73" totalsRowDxfId="72"/>
    <tableColumn id="2" xr3:uid="{00000000-0010-0000-0100-000002000000}" name="前期" totalsRowFunction="sum" dataDxfId="71" totalsRowDxfId="70"/>
    <tableColumn id="3" xr3:uid="{00000000-0010-0000-0100-000003000000}" name="預算" totalsRowFunction="sum" dataDxfId="69" totalsRowDxfId="68"/>
    <tableColumn id="4" xr3:uid="{00000000-0010-0000-0100-000004000000}" name="本期" totalsRowFunction="sum" dataDxfId="67" totalsRowDxfId="66"/>
    <tableColumn id="5" xr3:uid="{00000000-0010-0000-0100-000005000000}" name="本期佔銷售的百分比" totalsRowFunction="sum" dataDxfId="65" totalsRowDxfId="64">
      <calculatedColumnFormula>IFERROR(IF(銷售營收[[#Totals],[本期]]=0,"-",銷售營收[本期]/銷售_營收),"-")</calculatedColumnFormula>
    </tableColumn>
    <tableColumn id="6" xr3:uid="{00000000-0010-0000-0100-000006000000}" name="以前期為基礎的變更百分比" totalsRowFunction="sum" dataDxfId="63" totalsRowDxfId="62">
      <calculatedColumnFormula>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calculatedColumnFormula>
    </tableColumn>
    <tableColumn id="7" xr3:uid="{00000000-0010-0000-0100-000007000000}" name="以預算為基礎的變更百分比" totalsRowFunction="sum" dataDxfId="61" totalsRowDxfId="60">
      <calculatedColumnFormula>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calculatedColumnFormula>
    </tableColumn>
  </tableColumns>
  <tableStyleInfo name="損益表" showFirstColumn="1" showLastColumn="0" showRowStripes="0" showColumnStripes="0"/>
  <extLst>
    <ext xmlns:x14="http://schemas.microsoft.com/office/spreadsheetml/2009/9/main" uri="{504A1905-F514-4f6f-8877-14C23A59335A}">
      <x14:table altTextSummary="請輸入營收類型、描述、前期和本期，以及預算。系統會自動計算本期佔銷售的百分比、以前期為基礎的變更百分比和以預算為基礎的變更百分比"/>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收入" displayName="收入" ref="B4:I7" totalsRowCount="1" headerRowDxfId="59" dataDxfId="58" totalsRowDxfId="57">
  <autoFilter ref="B4:I6" xr:uid="{00000000-0009-0000-0100-000019000000}"/>
  <tableColumns count="8">
    <tableColumn id="1" xr3:uid="{00000000-0010-0000-0200-000001000000}" name="收入類型" totalsRowLabel="銷售收入總計" dataDxfId="56" totalsRowDxfId="55"/>
    <tableColumn id="8" xr3:uid="{00000000-0010-0000-0200-000008000000}" name="描述" dataDxfId="54" totalsRowDxfId="53"/>
    <tableColumn id="2" xr3:uid="{00000000-0010-0000-0200-000002000000}" name="前期" totalsRowFunction="sum" dataDxfId="52" totalsRowDxfId="51"/>
    <tableColumn id="3" xr3:uid="{00000000-0010-0000-0200-000003000000}" name="預算" totalsRowFunction="sum" dataDxfId="50" totalsRowDxfId="49"/>
    <tableColumn id="4" xr3:uid="{00000000-0010-0000-0200-000004000000}" name="本期" totalsRowFunction="sum" dataDxfId="48" totalsRowDxfId="47"/>
    <tableColumn id="5" xr3:uid="{00000000-0010-0000-0200-000005000000}" name="本期佔銷售的百分比" totalsRowFunction="sum" dataDxfId="46" totalsRowDxfId="45">
      <calculatedColumnFormula>IFERROR(IF(銷售_營收=0,"-",收入[本期]/銷售_營收),"-")</calculatedColumnFormula>
    </tableColumn>
    <tableColumn id="6" xr3:uid="{00000000-0010-0000-0200-000006000000}" name="以前期為基礎的變更百分比" totalsRowFunction="sum" dataDxfId="44" totalsRowDxfId="43">
      <calculatedColumnFormula>IFERROR(IF(收入[[#This Row],[前期]]=收入[[#This Row],[本期]],0,IF(收入[[#This Row],[本期]]&gt;收入[[#This Row],[前期]],ABS((收入[[#This Row],[本期]]/收入[[#This Row],[前期]])-1),IF(AND(收入[[#This Row],[本期]]&lt;收入[[#This Row],[前期]],收入[[#This Row],[前期]]&lt;0),-((收入[[#This Row],[本期]]/收入[[#This Row],[前期]])-1),(收入[[#This Row],[本期]]/收入[[#This Row],[前期]])-1))),"-")</calculatedColumnFormula>
    </tableColumn>
    <tableColumn id="7" xr3:uid="{00000000-0010-0000-0200-000007000000}" name="以預算為基礎的變更百分比" totalsRowFunction="sum" dataDxfId="42" totalsRowDxfId="41">
      <calculatedColumnFormula>IFERROR(IF(收入[[#This Row],[預算]]=收入[[#This Row],[本期]],0,IF(收入[[#This Row],[本期]]&gt;收入[[#This Row],[預算]],ABS((收入[[#This Row],[本期]]/收入[[#This Row],[預算]])-1),IF(AND(收入[[#This Row],[本期]]&lt;收入[[#This Row],[預算]],收入[[#This Row],[預算]]&lt;0),-((收入[[#This Row],[本期]]/收入[[#This Row],[預算]])-1),(收入[[#This Row],[本期]]/收入[[#This Row],[預算]])-1))),"-")</calculatedColumnFormula>
    </tableColumn>
  </tableColumns>
  <tableStyleInfo name="損益表" showFirstColumn="1" showLastColumn="0" showRowStripes="0" showColumnStripes="0"/>
  <extLst>
    <ext xmlns:x14="http://schemas.microsoft.com/office/spreadsheetml/2009/9/main" uri="{504A1905-F514-4f6f-8877-14C23A59335A}">
      <x14:table altTextSummary="請輸入收入類型、描述、前期和本期，以及預算。系統會自動計算本期佔銷售的百分比、以前期為基礎的變更百分比和以預算為基礎的變更百分比"/>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營運支出" displayName="營運支出" ref="B4:I25" totalsRowCount="1" headerRowDxfId="40" dataDxfId="39" totalsRowDxfId="38">
  <autoFilter ref="B4:I24" xr:uid="{00000000-0009-0000-0100-00000F000000}"/>
  <tableColumns count="8">
    <tableColumn id="1" xr3:uid="{00000000-0010-0000-0300-000001000000}" name="支出類型" totalsRowLabel="營運支出總計" dataDxfId="37" totalsRowDxfId="36"/>
    <tableColumn id="8" xr3:uid="{00000000-0010-0000-0300-000008000000}" name="描述" dataDxfId="35" totalsRowDxfId="34"/>
    <tableColumn id="2" xr3:uid="{00000000-0010-0000-0300-000002000000}" name="前期" totalsRowFunction="sum" dataDxfId="33" totalsRowDxfId="32"/>
    <tableColumn id="3" xr3:uid="{00000000-0010-0000-0300-000003000000}" name="預算" totalsRowFunction="sum" dataDxfId="31" totalsRowDxfId="30"/>
    <tableColumn id="4" xr3:uid="{00000000-0010-0000-0300-000004000000}" name="本期" totalsRowFunction="sum" dataDxfId="29" totalsRowDxfId="28"/>
    <tableColumn id="5" xr3:uid="{00000000-0010-0000-0300-000005000000}" name="本期佔銷售的百分比" totalsRowFunction="sum" dataDxfId="27" totalsRowDxfId="26">
      <calculatedColumnFormula>IFERROR(IF(銷售_營收=0,"-",營運支出[本期]/銷售_營收),"-")</calculatedColumnFormula>
    </tableColumn>
    <tableColumn id="6" xr3:uid="{00000000-0010-0000-0300-000006000000}" name="以前期為基礎的變更百分比" totalsRowFunction="sum" dataDxfId="25" totalsRowDxfId="24">
      <calculatedColumnFormula>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calculatedColumnFormula>
    </tableColumn>
    <tableColumn id="7" xr3:uid="{00000000-0010-0000-0300-000007000000}" name="以預算為基礎的變更百分比" totalsRowFunction="sum" dataDxfId="23" totalsRowDxfId="22">
      <calculatedColumnFormula>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calculatedColumnFormula>
    </tableColumn>
  </tableColumns>
  <tableStyleInfo name="損益表" showFirstColumn="1" showLastColumn="0" showRowStripes="0" showColumnStripes="0"/>
  <extLst>
    <ext xmlns:x14="http://schemas.microsoft.com/office/spreadsheetml/2009/9/main" uri="{504A1905-F514-4f6f-8877-14C23A59335A}">
      <x14:table altTextSummary="請輸入支出類型、描述、前期和本期，以及預算。系統會自動計算本期佔銷售的百分比、以前期為基礎的變更百分比和以預算為基礎的變更百分比"/>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稅金" displayName="稅金" ref="B4:I10" totalsRowCount="1" headerRowDxfId="21" dataDxfId="20" totalsRowDxfId="19">
  <autoFilter ref="B4:I9" xr:uid="{00000000-0009-0000-0100-000018000000}"/>
  <tableColumns count="8">
    <tableColumn id="1" xr3:uid="{00000000-0010-0000-0400-000001000000}" name="類型" totalsRowLabel="稅金總計" dataDxfId="18" totalsRowDxfId="17"/>
    <tableColumn id="8" xr3:uid="{00000000-0010-0000-0400-000008000000}" name="描述" dataDxfId="16" totalsRowDxfId="15"/>
    <tableColumn id="2" xr3:uid="{00000000-0010-0000-0400-000002000000}" name="前期" totalsRowFunction="sum" dataDxfId="14" totalsRowDxfId="13"/>
    <tableColumn id="3" xr3:uid="{00000000-0010-0000-0400-000003000000}" name="預算" totalsRowFunction="sum" dataDxfId="12" totalsRowDxfId="11"/>
    <tableColumn id="4" xr3:uid="{00000000-0010-0000-0400-000004000000}" name="本期" totalsRowFunction="sum" dataDxfId="10" totalsRowDxfId="9"/>
    <tableColumn id="5" xr3:uid="{00000000-0010-0000-0400-000005000000}" name="本期佔銷售的百分比" totalsRowFunction="custom" dataDxfId="8" totalsRowDxfId="7">
      <calculatedColumnFormula>IFERROR(IF(銷售_營收=0,"-",稅金[本期]/銷售_營收),"-")</calculatedColumnFormula>
      <totalsRowFormula>IFERROR(SUBTOTAL(109,稅金[本期佔銷售的百分比]),"-")</totalsRowFormula>
    </tableColumn>
    <tableColumn id="6" xr3:uid="{00000000-0010-0000-0400-000006000000}" name="以前期為基礎的變更百分比" totalsRowFunction="sum" dataDxfId="6" totalsRowDxfId="5">
      <calculatedColumnFormula>IFERROR(IF(稅金[[#This Row],[前期]]=稅金[[#This Row],[本期]],0,IF(稅金[[#This Row],[本期]]&gt;稅金[[#This Row],[前期]],ABS((稅金[[#This Row],[本期]]/稅金[[#This Row],[前期]])-1),IF(AND(稅金[[#This Row],[本期]]&lt;稅金[[#This Row],[前期]],稅金[[#This Row],[前期]]&lt;0),-((稅金[[#This Row],[本期]]/稅金[[#This Row],[前期]])-1),(稅金[[#This Row],[本期]]/稅金[[#This Row],[前期]])-1))),"-")</calculatedColumnFormula>
    </tableColumn>
    <tableColumn id="7" xr3:uid="{00000000-0010-0000-0400-000007000000}" name="以預算為基礎的變更百分比" totalsRowFunction="sum" dataDxfId="4" totalsRowDxfId="3">
      <calculatedColumnFormula>IFERROR(IF(稅金[[#This Row],[預算]]=稅金[[#This Row],[本期]],0,IF(稅金[[#This Row],[本期]]&gt;稅金[[#This Row],[預算]],ABS((稅金[[#This Row],[本期]]/稅金[[#This Row],[預算]])-1),IF(AND(稅金[[#This Row],[本期]]&lt;稅金[[#This Row],[預算]],稅金[[#This Row],[預算]]&lt;0),-((稅金[[#This Row],[本期]]/稅金[[#This Row],[預算]])-1),(稅金[[#This Row],[本期]]/稅金[[#This Row],[預算]])-1))),"-")</calculatedColumnFormula>
    </tableColumn>
  </tableColumns>
  <tableStyleInfo name="損益表" showFirstColumn="1" showLastColumn="0" showRowStripes="0" showColumnStripes="0"/>
  <extLst>
    <ext xmlns:x14="http://schemas.microsoft.com/office/spreadsheetml/2009/9/main" uri="{504A1905-F514-4f6f-8877-14C23A59335A}">
      <x14:table altTextSummary="請輸入稅金類型、描述、前期和本期，以及預算。系統會自動計算本期佔銷售的百分比、以前期為基礎的變更百分比和以預算為基礎的變更百分比"/>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類別" displayName="類別" ref="B1:B8" totalsRowShown="0" headerRowDxfId="2" dataDxfId="1">
  <autoFilter ref="B1:B8" xr:uid="{00000000-0009-0000-0100-00001F000000}"/>
  <tableColumns count="1">
    <tableColumn id="1" xr3:uid="{00000000-0010-0000-0500-000001000000}" name="類別" dataDxfId="0"/>
  </tableColumns>
  <tableStyleInfo name="損益表" showFirstColumn="0" showLastColumn="0" showRowStripes="0" showColumnStripes="0"/>
  <extLst>
    <ext xmlns:x14="http://schemas.microsoft.com/office/spreadsheetml/2009/9/main" uri="{504A1905-F514-4f6f-8877-14C23A59335A}">
      <x14:table altTextSummary="請在此表格中輸入銷售、收入、支出和稅金的類別"/>
    </ext>
  </extLst>
</table>
</file>

<file path=xl/theme/theme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H19"/>
  <sheetViews>
    <sheetView showGridLines="0" tabSelected="1" zoomScaleNormal="100" workbookViewId="0"/>
  </sheetViews>
  <sheetFormatPr defaultRowHeight="30" customHeight="1" x14ac:dyDescent="0.25"/>
  <cols>
    <col min="1" max="1" width="2.109375" style="1" customWidth="1"/>
    <col min="2" max="2" width="29.6640625" style="1" customWidth="1"/>
    <col min="3" max="8" width="18.77734375" style="1" customWidth="1"/>
    <col min="9" max="9" width="2.77734375" style="1" customWidth="1"/>
    <col min="10" max="16384" width="8.88671875" style="1"/>
  </cols>
  <sheetData>
    <row r="1" spans="2:8" ht="20.25" x14ac:dyDescent="0.25">
      <c r="B1" s="2" t="s">
        <v>0</v>
      </c>
      <c r="C1" s="22" t="s">
        <v>18</v>
      </c>
      <c r="D1" s="22"/>
      <c r="E1" s="22"/>
      <c r="G1" s="24"/>
      <c r="H1" s="24"/>
    </row>
    <row r="2" spans="2:8" ht="15.75" x14ac:dyDescent="0.25">
      <c r="B2" s="3" t="s">
        <v>1</v>
      </c>
      <c r="C2" s="1" t="s">
        <v>19</v>
      </c>
      <c r="G2" s="24"/>
      <c r="H2" s="24"/>
    </row>
    <row r="3" spans="2:8" ht="15" x14ac:dyDescent="0.25">
      <c r="B3" s="4" t="s">
        <v>2</v>
      </c>
      <c r="C3" s="5" t="str">
        <f>IFERROR(IF(總計_毛_利=0,"-",總計_毛_利/總計_銷售_營收),"-")</f>
        <v>-</v>
      </c>
      <c r="G3" s="24"/>
      <c r="H3" s="24"/>
    </row>
    <row r="4" spans="2:8" ht="15" x14ac:dyDescent="0.25">
      <c r="B4" s="4" t="s">
        <v>3</v>
      </c>
      <c r="C4" s="5" t="str">
        <f>IFERROR(IF(淨_利=0,"-",淨_利/總計_銷售_營收),"-")</f>
        <v>-</v>
      </c>
      <c r="G4" s="24"/>
      <c r="H4" s="24"/>
    </row>
    <row r="5" spans="2:8" ht="35.1" customHeight="1" x14ac:dyDescent="0.25">
      <c r="B5" s="23" t="s">
        <v>4</v>
      </c>
      <c r="C5" s="23"/>
      <c r="D5" s="23"/>
      <c r="E5" s="23"/>
      <c r="F5" s="23"/>
      <c r="G5" s="23"/>
      <c r="H5" s="23"/>
    </row>
    <row r="6" spans="2:8" ht="38.1" customHeight="1" x14ac:dyDescent="0.25">
      <c r="B6" s="6" t="s">
        <v>5</v>
      </c>
      <c r="C6" s="6" t="s">
        <v>20</v>
      </c>
      <c r="D6" s="6" t="s">
        <v>21</v>
      </c>
      <c r="E6" s="25" t="s">
        <v>73</v>
      </c>
      <c r="F6" s="6" t="s">
        <v>22</v>
      </c>
      <c r="G6" s="6" t="s">
        <v>23</v>
      </c>
      <c r="H6" s="6" t="s">
        <v>24</v>
      </c>
    </row>
    <row r="7" spans="2:8" ht="30" customHeight="1" x14ac:dyDescent="0.25">
      <c r="B7" s="6" t="s">
        <v>6</v>
      </c>
      <c r="C7" s="7">
        <f>SUMIFS(銷售營收[前期],銷售營收[營收類型],"銷售營收")</f>
        <v>0</v>
      </c>
      <c r="D7" s="7">
        <f>SUMIFS(銷售營收[預算],銷售營收[營收類型],"銷售營收")</f>
        <v>0</v>
      </c>
      <c r="E7" s="7">
        <f>SUMIFS(銷售營收[本期],銷售營收[營收類型],"銷售營收")</f>
        <v>0</v>
      </c>
      <c r="F7" s="8">
        <f>SUMIFS(銷售營收[本期佔銷售的百分比],銷售營收[營收類型],"銷售營收")</f>
        <v>0</v>
      </c>
      <c r="G7" s="8">
        <f>SUMIFS(銷售營收[以前期為基礎的變更百分比],銷售營收[營收類型],"銷售營收")</f>
        <v>0</v>
      </c>
      <c r="H7" s="8">
        <f>SUMIFS(銷售營收[以預算為基礎的變更百分比],銷售營收[營收類型],"銷售營收")</f>
        <v>0</v>
      </c>
    </row>
    <row r="8" spans="2:8" ht="30" customHeight="1" x14ac:dyDescent="0.25">
      <c r="B8" s="6" t="s">
        <v>7</v>
      </c>
      <c r="C8" s="7">
        <f>SUMIFS(銷售營收[前期],銷售營收[營收類型],"銷售成本")</f>
        <v>0</v>
      </c>
      <c r="D8" s="7">
        <f>SUMIFS(銷售營收[預算],銷售營收[營收類型],"銷售成本")</f>
        <v>0</v>
      </c>
      <c r="E8" s="7">
        <f>SUMIFS(銷售營收[本期],銷售營收[營收類型],"銷售成本")</f>
        <v>0</v>
      </c>
      <c r="F8" s="8">
        <f>SUMIFS(銷售營收[本期佔銷售的百分比],銷售營收[營收類型],"銷售成本")</f>
        <v>0</v>
      </c>
      <c r="G8" s="8">
        <f>SUMIFS(銷售營收[以前期為基礎的變更百分比],銷售營收[營收類型],"銷售成本")</f>
        <v>0</v>
      </c>
      <c r="H8" s="8">
        <f>SUMIFS(銷售營收[以預算為基礎的變更百分比],銷售營收[營收類型],"銷售成本")</f>
        <v>0</v>
      </c>
    </row>
    <row r="9" spans="2:8" ht="30" customHeight="1" x14ac:dyDescent="0.25">
      <c r="B9" s="6" t="s">
        <v>8</v>
      </c>
      <c r="C9" s="7">
        <f>SUMIFS(營運支出[前期],營運支出[支出類型],"銷售和行銷")</f>
        <v>0</v>
      </c>
      <c r="D9" s="7">
        <f>SUMIFS(營運支出[預算],營運支出[支出類型],"銷售和行銷")</f>
        <v>0</v>
      </c>
      <c r="E9" s="7">
        <f>SUMIFS(營運支出[本期],營運支出[支出類型],"銷售和行銷")</f>
        <v>0</v>
      </c>
      <c r="F9" s="8">
        <f>SUMIFS(營運支出[本期佔銷售的百分比],營運支出[支出類型],"銷售和行銷")</f>
        <v>0</v>
      </c>
      <c r="G9" s="8">
        <f>SUMIFS(營運支出[以前期為基礎的變更百分比],營運支出[支出類型],"銷售和行銷")</f>
        <v>0</v>
      </c>
      <c r="H9" s="8">
        <f>SUMIFS(營運支出[以預算為基礎的變更百分比],營運支出[支出類型],"銷售和行銷")</f>
        <v>0</v>
      </c>
    </row>
    <row r="10" spans="2:8" ht="30" customHeight="1" x14ac:dyDescent="0.25">
      <c r="B10" s="6" t="s">
        <v>9</v>
      </c>
      <c r="C10" s="7">
        <f>SUMIFS(營運支出[前期],營運支出[支出類型],"研究和開發")</f>
        <v>0</v>
      </c>
      <c r="D10" s="7">
        <f>SUMIFS(營運支出[預算],營運支出[支出類型],"研究和開發")</f>
        <v>0</v>
      </c>
      <c r="E10" s="7">
        <f>SUMIFS(營運支出[本期],營運支出[支出類型],"研究和開發")</f>
        <v>0</v>
      </c>
      <c r="F10" s="8">
        <f>SUMIFS(營運支出[本期佔銷售的百分比],營運支出[支出類型],"研究和開發")</f>
        <v>0</v>
      </c>
      <c r="G10" s="8">
        <f>SUMIFS(營運支出[以前期為基礎的變更百分比],營運支出[支出類型],"研究和開發")</f>
        <v>0</v>
      </c>
      <c r="H10" s="8">
        <f>SUMIFS(營運支出[以預算為基礎的變更百分比],營運支出[支出類型],"研究和開發")</f>
        <v>0</v>
      </c>
    </row>
    <row r="11" spans="2:8" ht="30" customHeight="1" x14ac:dyDescent="0.25">
      <c r="B11" s="6" t="s">
        <v>10</v>
      </c>
      <c r="C11" s="7">
        <f>SUMIFS(營運支出[前期],營運支出[支出類型],"一般行政")</f>
        <v>0</v>
      </c>
      <c r="D11" s="7">
        <f>SUMIFS(營運支出[預算],營運支出[支出類型],"一般行政")</f>
        <v>0</v>
      </c>
      <c r="E11" s="7">
        <f>SUMIFS(營運支出[本期],營運支出[支出類型],"一般行政")</f>
        <v>0</v>
      </c>
      <c r="F11" s="8">
        <f>SUMIFS(營運支出[本期佔銷售的百分比],營運支出[支出類型],"一般行政")</f>
        <v>0</v>
      </c>
      <c r="G11" s="8">
        <f>SUMIFS(營運支出[以前期為基礎的變更百分比],營運支出[支出類型],"一般行政")</f>
        <v>0</v>
      </c>
      <c r="H11" s="8">
        <f>SUMIFS(營運支出[以預算為基礎的變更百分比],營運支出[支出類型],"一般行政")</f>
        <v>0</v>
      </c>
    </row>
    <row r="12" spans="2:8" ht="30" customHeight="1" x14ac:dyDescent="0.25">
      <c r="B12" s="6" t="s">
        <v>11</v>
      </c>
      <c r="C12" s="7">
        <f>營運支出[[#Totals],[前期]]-SUM(C9:C11)</f>
        <v>0</v>
      </c>
      <c r="D12" s="7">
        <f>營運支出[[#Totals],[預算]]-SUM(D9:D11)</f>
        <v>0</v>
      </c>
      <c r="E12" s="7">
        <f>營運支出[[#Totals],[預算]]-SUM(E9:E11)</f>
        <v>0</v>
      </c>
      <c r="F12" s="8">
        <f>營運支出[[#Totals],[本期佔銷售的百分比]]-SUM(F9:F11)</f>
        <v>0</v>
      </c>
      <c r="G12" s="8">
        <f>營運支出[[#Totals],[以前期為基礎的變更百分比]]-SUM(G9:G11)</f>
        <v>0</v>
      </c>
      <c r="H12" s="8">
        <f>營運支出[[#Totals],[以預算為基礎的變更百分比]]-SUM(H9:H11)</f>
        <v>0</v>
      </c>
    </row>
    <row r="13" spans="2:8" ht="30" customHeight="1" x14ac:dyDescent="0.25">
      <c r="B13" s="1" t="s">
        <v>12</v>
      </c>
      <c r="C13" s="7">
        <f>收入[[#Totals],[前期]]</f>
        <v>0</v>
      </c>
      <c r="D13" s="7">
        <f>收入[[#Totals],[預算]]</f>
        <v>0</v>
      </c>
      <c r="E13" s="7">
        <f>收入[[#Totals],[本期]]</f>
        <v>0</v>
      </c>
      <c r="F13" s="8">
        <f>收入[[#Totals],[本期佔銷售的百分比]]</f>
        <v>0</v>
      </c>
      <c r="G13" s="8">
        <f>收入[[#Totals],[以前期為基礎的變更百分比]]</f>
        <v>0</v>
      </c>
      <c r="H13" s="8">
        <f>收入[[#Totals],[以預算為基礎的變更百分比]]</f>
        <v>0</v>
      </c>
    </row>
    <row r="14" spans="2:8" ht="30" customHeight="1" x14ac:dyDescent="0.25">
      <c r="B14" s="6" t="s">
        <v>13</v>
      </c>
      <c r="C14" s="7">
        <f>稅金[[#Totals],[前期]]</f>
        <v>0</v>
      </c>
      <c r="D14" s="7">
        <f>稅金[[#Totals],[預算]]</f>
        <v>0</v>
      </c>
      <c r="E14" s="7">
        <f>稅金[[#Totals],[本期]]</f>
        <v>0</v>
      </c>
      <c r="F14" s="8">
        <f>稅金[[#Totals],[本期佔銷售的百分比]]</f>
        <v>0</v>
      </c>
      <c r="G14" s="8">
        <f>稅金[[#Totals],[以前期為基礎的變更百分比]]</f>
        <v>0</v>
      </c>
      <c r="H14" s="8">
        <f>稅金[[#Totals],[以預算為基礎的變更百分比]]</f>
        <v>0</v>
      </c>
    </row>
    <row r="16" spans="2:8" ht="30" customHeight="1" x14ac:dyDescent="0.25">
      <c r="B16" s="9" t="s">
        <v>14</v>
      </c>
      <c r="C16" s="10">
        <f>IFERROR(C7-C8,"-")</f>
        <v>0</v>
      </c>
      <c r="D16" s="10">
        <f>IFERROR(D7-D8,"-")</f>
        <v>0</v>
      </c>
      <c r="E16" s="10">
        <f>IFERROR(總計_銷售_營收-總計_銷售_成本,"-")</f>
        <v>0</v>
      </c>
      <c r="F16" s="11" t="str">
        <f>IFERROR(IF(總計_銷售_營收=0,"0.00%",總計_毛_利/總計_銷售_營收),"-")</f>
        <v>0.00%</v>
      </c>
      <c r="G16" s="11">
        <f>IFERROR(IF(C16=總計_毛_利,0,IF(總計_毛_利&gt;C16,ABS((總計_毛_利/C16)-1),IF(AND(總計_毛_利&lt;C16,C16&lt;0),-((總計_毛_利/C16)-1),(總計_毛_利/C16)-1))),"-")</f>
        <v>0</v>
      </c>
      <c r="H16" s="11">
        <f>IFERROR(IF(D16=總計_毛_利,0,IF(總計_毛_利&gt;D16,ABS((總計_毛_利/D16)-1),IF(AND(總計_毛_利&lt;D16,D16&lt;0),-((總計_毛_利/D16)-1),(總計_毛_利/D16)-1))),"-")</f>
        <v>0</v>
      </c>
    </row>
    <row r="17" spans="2:8" ht="30" customHeight="1" x14ac:dyDescent="0.25">
      <c r="B17" s="12" t="s">
        <v>15</v>
      </c>
      <c r="C17" s="10">
        <f>IFERROR(C9+C10+C11+C12,"-")</f>
        <v>0</v>
      </c>
      <c r="D17" s="10">
        <f>IFERROR(D9+D10+D11+D12,"-")</f>
        <v>0</v>
      </c>
      <c r="E17" s="10">
        <f>IFERROR(總計_銷售_和_行銷+總計_研究_和_開發+總計_一般_行政+總計_其他_支出,"-")</f>
        <v>0</v>
      </c>
      <c r="F17" s="11" t="str">
        <f>IFERROR(IF(總計_銷售_營收=0,"0.00%",總計_營運_支出/總計_銷售_營收),"-")</f>
        <v>0.00%</v>
      </c>
      <c r="G17" s="11">
        <f>IFERROR(IF(C17=總計_營運_支出,0,IF(總計_營運_支出&gt;C17,ABS((總計_營運_支出/C17)-1),IF(AND(總計_營運_支出&lt;C17,C17&lt;0),-((總計_營運_支出/C17)-1),(總計_營運_支出/C17)-1))),"-")</f>
        <v>0</v>
      </c>
      <c r="H17" s="11">
        <f>IFERROR(IF(D17=總計_營運_支出,0,IF(總計_營運_支出&gt;D17,ABS((總計_營運_支出/D17)-1),IF(AND(總計_營運_支出&lt;D17,D17&lt;0),-((總計_營運_支出/D17)-1),(總計_營運_支出/D17)-1))),"-")</f>
        <v>0</v>
      </c>
    </row>
    <row r="18" spans="2:8" ht="30" customHeight="1" x14ac:dyDescent="0.25">
      <c r="B18" s="9" t="s">
        <v>16</v>
      </c>
      <c r="C18" s="10">
        <f>IFERROR(C16-C17,"-")</f>
        <v>0</v>
      </c>
      <c r="D18" s="10">
        <f>IFERROR(D16-D17,"-")</f>
        <v>0</v>
      </c>
      <c r="E18" s="10">
        <f>IFERROR(總計_毛_利-總計_營運_支出,"-")</f>
        <v>0</v>
      </c>
      <c r="F18" s="11" t="str">
        <f>IFERROR(IF(總計_銷售_營收=0,"0.00%",總計_收入_營運/總計_銷售_營收),"-")</f>
        <v>0.00%</v>
      </c>
      <c r="G18" s="11">
        <f>IFERROR(IF(C18=總計_收入_營運,0,IF(總計_收入_營運&gt;C18,ABS((總計_收入_營運/C18)-1),IF(AND(總計_收入_營運&lt;C18,C18&lt;0),-((總計_收入_營運/C18)-1),(總計_收入_營運/C18)-1))),"-")</f>
        <v>0</v>
      </c>
      <c r="H18" s="11">
        <f>IFERROR(IF(D18=總計_收入_營運,0,IF(總計_收入_營運&gt;D18,ABS((總計_收入_營運/D18)-1),IF(AND(總計_收入_營運&lt;D18,D18&lt;0),-((總計_收入_營運/D18)-1),(總計_收入_營運/D18)-1))),"-")</f>
        <v>0</v>
      </c>
    </row>
    <row r="19" spans="2:8" ht="30" customHeight="1" x14ac:dyDescent="0.25">
      <c r="B19" s="9" t="s">
        <v>17</v>
      </c>
      <c r="C19" s="10">
        <f>IFERROR(C18+C13-C14,"-")</f>
        <v>0</v>
      </c>
      <c r="D19" s="10">
        <f>IFERROR(D18+D13-D14,"-")</f>
        <v>0</v>
      </c>
      <c r="E19" s="10">
        <f>總計_收入_營運+總計_其他_收入-總計_稅金</f>
        <v>0</v>
      </c>
      <c r="F19" s="11" t="str">
        <f>IFERROR(IF(總計_銷售_營收=0,"0.00%",淨_利/總計_銷售_營收),"-")</f>
        <v>0.00%</v>
      </c>
      <c r="G19" s="11">
        <f>IFERROR(IF(C19=淨_利,0,IF(淨_利&gt;C19,ABS((淨_利/C19)-1),IF(AND(淨_利&lt;C19,C19&lt;0),-((淨_利/C19)-1),(淨_利/C19)-1))),"-")</f>
        <v>0</v>
      </c>
      <c r="H19" s="11">
        <f>IFERROR(IF(D19=淨_利,0,IF(淨_利&gt;D19,ABS((淨_利/D19)-1),IF(AND(淨_利&lt;D19,D19&lt;0),-((淨_利/D19)-1),(淨_利/D19)-1))),"-")</f>
        <v>0</v>
      </c>
    </row>
  </sheetData>
  <mergeCells count="3">
    <mergeCell ref="C1:E1"/>
    <mergeCell ref="B5:H5"/>
    <mergeCell ref="G1:H4"/>
  </mergeCells>
  <phoneticPr fontId="0" type="noConversion"/>
  <dataValidations xWindow="436" yWindow="364" count="23">
    <dataValidation allowBlank="1" showInputMessage="1" showErrorMessage="1" prompt="您可以在此活頁簿中建立損益表。此工作表會根據其他工作表中的項目自動更新目前毛利率和目前銷售收益" sqref="A1" xr:uid="{00000000-0002-0000-0000-000000000000}"/>
    <dataValidation allowBlank="1" showInputMessage="1" showErrorMessage="1" prompt="此儲存格為本工作表的標題。請在右側儲存格中輸入開始和結束期間。公司標誌位置是從儲存格 G1 開始。請在下方儲存格中輸入公司名稱" sqref="B1" xr:uid="{00000000-0002-0000-0000-000001000000}"/>
    <dataValidation allowBlank="1" showInputMessage="1" showErrorMessage="1" prompt="請在此儲存格的方括號內輸入開始日期的月或年，後面接著輸入結束日期的月、日和年" sqref="C1:E1" xr:uid="{00000000-0002-0000-0000-000002000000}"/>
    <dataValidation allowBlank="1" showInputMessage="1" showErrorMessage="1" prompt="請在此儲存格中輸入公司名稱" sqref="B2" xr:uid="{00000000-0002-0000-0000-000003000000}"/>
    <dataValidation allowBlank="1" showInputMessage="1" showErrorMessage="1" prompt="右側儲存格會自動更新目前毛利率" sqref="B3" xr:uid="{00000000-0002-0000-0000-000004000000}"/>
    <dataValidation allowBlank="1" showInputMessage="1" showErrorMessage="1" prompt="右側儲存格會自動更新目前銷售收益" sqref="B4" xr:uid="{00000000-0002-0000-0000-000005000000}"/>
    <dataValidation allowBlank="1" showInputMessage="1" showErrorMessage="1" prompt="下方儲存格會自動更新本期目前毛利率和目前銷售收益 (以千為單位)" sqref="C2" xr:uid="{00000000-0002-0000-0000-000006000000}"/>
    <dataValidation allowBlank="1" showInputMessage="1" showErrorMessage="1" prompt="此儲存格會自動更新目前毛利率" sqref="C3" xr:uid="{00000000-0002-0000-0000-000007000000}"/>
    <dataValidation allowBlank="1" showInputMessage="1" showErrorMessage="1" prompt="此儲存格會自動更新目前銷售收益" sqref="C4" xr:uid="{00000000-0002-0000-0000-000008000000}"/>
    <dataValidation allowBlank="1" showInputMessage="1" showErrorMessage="1" prompt="請在此儲存格中新增公司標誌" sqref="G1:H4" xr:uid="{00000000-0002-0000-0000-000009000000}"/>
    <dataValidation allowBlank="1" showInputMessage="1" showErrorMessage="1" prompt="下方表格會根據其他工作表中的項目自動更新" sqref="B5:H5" xr:uid="{00000000-0002-0000-0000-00000A000000}"/>
    <dataValidation allowBlank="1" showInputMessage="1" showErrorMessage="1" prompt="此標題下方的欄中顯示的是所有工作表的總計摘要。變更本欄中的資料可能會造成此工作表中的公式無法正常執行" sqref="B6" xr:uid="{00000000-0002-0000-0000-00000B000000}"/>
    <dataValidation allowBlank="1" showInputMessage="1" showErrorMessage="1" prompt="此標題下方的欄會根據其他工作表中的項目自動更新前期金額總計" sqref="C6" xr:uid="{00000000-0002-0000-0000-00000C000000}"/>
    <dataValidation allowBlank="1" showInputMessage="1" showErrorMessage="1" prompt="此標題下方的欄會根據其他工作表中的項目自動更新預算金額總計" sqref="D6" xr:uid="{00000000-0002-0000-0000-00000D000000}"/>
    <dataValidation allowBlank="1" showInputMessage="1" showErrorMessage="1" prompt="此標題下方的欄會根據其他工作表中的項目自動更新本期金額總計" sqref="E6" xr:uid="{00000000-0002-0000-0000-00000E000000}"/>
    <dataValidation allowBlank="1" showInputMessage="1" showErrorMessage="1" prompt="此標題下方的欄會自動計算本期佔銷售的百分比總計" sqref="F6" xr:uid="{00000000-0002-0000-0000-00000F000000}"/>
    <dataValidation allowBlank="1" showInputMessage="1" showErrorMessage="1" prompt="此標題下方的欄會自動計算以前期為基礎的變更百分比總計" sqref="G6" xr:uid="{00000000-0002-0000-0000-000010000000}"/>
    <dataValidation allowBlank="1" showInputMessage="1" showErrorMessage="1" prompt="此標題下方的欄會自動計算以預算為基礎的變更百分比總計" sqref="H6" xr:uid="{00000000-0002-0000-0000-000011000000}"/>
    <dataValidation allowBlank="1" showInputMessage="1" showErrorMessage="1" prompt="下方儲存格會自動更新毛利、營運支出總計、來自營運的收入和淨利" sqref="B15" xr:uid="{00000000-0002-0000-0000-000012000000}"/>
    <dataValidation allowBlank="1" showInputMessage="1" showErrorMessage="1" prompt="右側儲存格會自動更新毛利" sqref="B16" xr:uid="{00000000-0002-0000-0000-000013000000}"/>
    <dataValidation allowBlank="1" showInputMessage="1" showErrorMessage="1" prompt=" 右側儲存格會自動更新營運支出總計" sqref="B17" xr:uid="{00000000-0002-0000-0000-000014000000}"/>
    <dataValidation allowBlank="1" showInputMessage="1" showErrorMessage="1" prompt="右側儲存格會自動更新來自營運的收入" sqref="B18" xr:uid="{00000000-0002-0000-0000-000015000000}"/>
    <dataValidation allowBlank="1" showInputMessage="1" showErrorMessage="1" prompt="右側儲存格會自動計算淨利" sqref="B19" xr:uid="{00000000-0002-0000-0000-000016000000}"/>
  </dataValidations>
  <printOptions horizontalCentered="1"/>
  <pageMargins left="0.4" right="0.4" top="0.4" bottom="0.4" header="0.3" footer="0.3"/>
  <pageSetup paperSize="9" scale="52" fitToHeight="0" orientation="portrait" r:id="rId1"/>
  <headerFooter differentFirst="1">
    <oddFooter>Page &amp;P of &amp;N</oddFooter>
  </headerFooter>
  <ignoredErrors>
    <ignoredError sqref="C16:D16 C18:D19 C17:D17"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I13"/>
  <sheetViews>
    <sheetView showGridLines="0" zoomScaleNormal="100" workbookViewId="0"/>
  </sheetViews>
  <sheetFormatPr defaultRowHeight="30" customHeight="1" x14ac:dyDescent="0.25"/>
  <cols>
    <col min="1" max="1" width="2.109375" style="1" customWidth="1"/>
    <col min="2" max="2" width="29.6640625" style="1" customWidth="1"/>
    <col min="3" max="3" width="21.21875" style="1" customWidth="1"/>
    <col min="4" max="9" width="18.77734375" style="1" customWidth="1"/>
    <col min="10" max="10" width="2.77734375" style="1" customWidth="1"/>
    <col min="11" max="16384" width="8.88671875" style="1"/>
  </cols>
  <sheetData>
    <row r="1" spans="2:9" ht="20.25" x14ac:dyDescent="0.25">
      <c r="B1" s="2" t="str">
        <f>活頁簿_標題</f>
        <v>損益表</v>
      </c>
      <c r="H1" s="24"/>
      <c r="I1" s="24"/>
    </row>
    <row r="2" spans="2:9" ht="15.75" x14ac:dyDescent="0.25">
      <c r="B2" s="3" t="str">
        <f>公司_名稱</f>
        <v>公司名稱</v>
      </c>
      <c r="C2" s="1" t="s">
        <v>19</v>
      </c>
      <c r="H2" s="24"/>
      <c r="I2" s="24"/>
    </row>
    <row r="3" spans="2:9" ht="39" customHeight="1" x14ac:dyDescent="0.25">
      <c r="B3" s="4" t="s">
        <v>25</v>
      </c>
      <c r="C3" s="13">
        <f>IFERROR(銷售_營收,"-")</f>
        <v>0</v>
      </c>
      <c r="H3" s="24"/>
      <c r="I3" s="24"/>
    </row>
    <row r="4" spans="2:9" ht="38.1" customHeight="1" x14ac:dyDescent="0.25">
      <c r="B4" s="1" t="s">
        <v>26</v>
      </c>
      <c r="C4" s="1" t="s">
        <v>29</v>
      </c>
      <c r="D4" s="1" t="s">
        <v>34</v>
      </c>
      <c r="E4" s="1" t="s">
        <v>35</v>
      </c>
      <c r="F4" s="1" t="s">
        <v>36</v>
      </c>
      <c r="G4" s="1" t="s">
        <v>37</v>
      </c>
      <c r="H4" s="1" t="s">
        <v>38</v>
      </c>
      <c r="I4" s="1" t="s">
        <v>39</v>
      </c>
    </row>
    <row r="5" spans="2:9" ht="30" customHeight="1" x14ac:dyDescent="0.25">
      <c r="B5" s="1" t="s">
        <v>25</v>
      </c>
      <c r="C5" s="1" t="s">
        <v>30</v>
      </c>
      <c r="D5" s="14"/>
      <c r="E5" s="14"/>
      <c r="F5" s="14"/>
      <c r="G5" s="15" t="str">
        <f>IFERROR(IF(銷售營收[[#Totals],[本期]]=0,"-",銷售營收[本期]/銷售_營收),"-")</f>
        <v>-</v>
      </c>
      <c r="H5"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5"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6" spans="2:9" ht="30" customHeight="1" x14ac:dyDescent="0.25">
      <c r="B6" s="1" t="s">
        <v>25</v>
      </c>
      <c r="C6" s="1" t="s">
        <v>31</v>
      </c>
      <c r="D6" s="14"/>
      <c r="E6" s="14"/>
      <c r="F6" s="14"/>
      <c r="G6" s="15" t="str">
        <f>IFERROR(IF(銷售營收[[#Totals],[本期]]=0,"-",銷售營收[本期]/銷售_營收),"-")</f>
        <v>-</v>
      </c>
      <c r="H6"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6"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7" spans="2:9" ht="30" customHeight="1" x14ac:dyDescent="0.25">
      <c r="B7" s="1" t="s">
        <v>25</v>
      </c>
      <c r="C7" s="1" t="s">
        <v>32</v>
      </c>
      <c r="D7" s="14"/>
      <c r="E7" s="14"/>
      <c r="F7" s="14"/>
      <c r="G7" s="15" t="str">
        <f>IFERROR(IF(銷售營收[[#Totals],[本期]]=0,"-",銷售營收[本期]/銷售_營收),"-")</f>
        <v>-</v>
      </c>
      <c r="H7"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7"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8" spans="2:9" ht="30" customHeight="1" x14ac:dyDescent="0.25">
      <c r="B8" s="1" t="s">
        <v>25</v>
      </c>
      <c r="C8" s="1" t="s">
        <v>33</v>
      </c>
      <c r="D8" s="14"/>
      <c r="E8" s="14"/>
      <c r="F8" s="14"/>
      <c r="G8" s="15" t="str">
        <f>IFERROR(IF(銷售營收[[#Totals],[本期]]=0,"-",銷售營收[本期]/銷售_營收),"-")</f>
        <v>-</v>
      </c>
      <c r="H8"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8"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9" spans="2:9" ht="30" customHeight="1" x14ac:dyDescent="0.25">
      <c r="B9" s="1" t="s">
        <v>27</v>
      </c>
      <c r="C9" s="1" t="s">
        <v>30</v>
      </c>
      <c r="D9" s="14"/>
      <c r="E9" s="14"/>
      <c r="F9" s="14"/>
      <c r="G9" s="15" t="str">
        <f>IFERROR(IF(銷售營收[[#Totals],[本期]]=0,"-",銷售營收[本期]/銷售_營收),"-")</f>
        <v>-</v>
      </c>
      <c r="H9"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9"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10" spans="2:9" ht="30" customHeight="1" x14ac:dyDescent="0.25">
      <c r="B10" s="1" t="s">
        <v>27</v>
      </c>
      <c r="C10" s="1" t="s">
        <v>31</v>
      </c>
      <c r="D10" s="14"/>
      <c r="E10" s="14"/>
      <c r="F10" s="14"/>
      <c r="G10" s="15" t="str">
        <f>IFERROR(IF(銷售營收[[#Totals],[本期]]=0,"-",銷售營收[本期]/銷售_營收),"-")</f>
        <v>-</v>
      </c>
      <c r="H10"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10"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11" spans="2:9" ht="30" customHeight="1" x14ac:dyDescent="0.25">
      <c r="B11" s="1" t="s">
        <v>27</v>
      </c>
      <c r="C11" s="1" t="s">
        <v>32</v>
      </c>
      <c r="D11" s="14"/>
      <c r="E11" s="14"/>
      <c r="F11" s="14"/>
      <c r="G11" s="15" t="str">
        <f>IFERROR(IF(銷售營收[[#Totals],[本期]]=0,"-",銷售營收[本期]/銷售_營收),"-")</f>
        <v>-</v>
      </c>
      <c r="H11"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11"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12" spans="2:9" ht="30" customHeight="1" x14ac:dyDescent="0.25">
      <c r="B12" s="1" t="s">
        <v>27</v>
      </c>
      <c r="C12" s="1" t="s">
        <v>33</v>
      </c>
      <c r="D12" s="14"/>
      <c r="E12" s="14"/>
      <c r="F12" s="14"/>
      <c r="G12" s="15" t="str">
        <f>IFERROR(IF(銷售營收[[#Totals],[本期]]=0,"-",銷售營收[本期]/銷售_營收),"-")</f>
        <v>-</v>
      </c>
      <c r="H12" s="15">
        <f>IFERROR(IF(銷售營收[[#This Row],[前期]]=銷售營收[[#This Row],[本期]],0,IF(銷售營收[[#This Row],[本期]]&gt;銷售營收[[#This Row],[前期]],ABS((銷售營收[[#This Row],[本期]]/銷售營收[[#This Row],[前期]])-1),IF(AND(銷售營收[[#This Row],[本期]]&lt;銷售營收[[#This Row],[前期]],銷售營收[[#This Row],[前期]]&lt;0),-((銷售營收[[#This Row],[本期]]/銷售營收[[#This Row],[前期]])-1),(銷售營收[[#This Row],[本期]]/銷售營收[[#This Row],[前期]])-1))),"-")</f>
        <v>0</v>
      </c>
      <c r="I12" s="15">
        <f>IFERROR(IF(銷售營收[[#This Row],[預算]]=銷售營收[[#This Row],[本期]],0,IF(銷售營收[[#This Row],[本期]]&gt;銷售營收[[#This Row],[預算]],ABS((銷售營收[[#This Row],[本期]]/銷售營收[[#This Row],[預算]])-1),IF(AND(銷售營收[[#This Row],[本期]]&lt;銷售營收[[#This Row],[預算]],銷售營收[[#This Row],[預算]]&lt;0),-((銷售營收[[#This Row],[本期]]/銷售營收[[#This Row],[預算]])-1),(銷售營收[[#This Row],[本期]]/銷售營收[[#This Row],[預算]])-1))),"-")</f>
        <v>0</v>
      </c>
    </row>
    <row r="13" spans="2:9" ht="30" customHeight="1" x14ac:dyDescent="0.25">
      <c r="B13" s="1" t="s">
        <v>28</v>
      </c>
      <c r="D13" s="16">
        <f>SUBTOTAL(109,銷售營收[前期])</f>
        <v>0</v>
      </c>
      <c r="E13" s="16">
        <f>SUBTOTAL(109,銷售營收[預算])</f>
        <v>0</v>
      </c>
      <c r="F13" s="16">
        <f>SUBTOTAL(109,銷售營收[本期])</f>
        <v>0</v>
      </c>
      <c r="G13" s="17">
        <f>SUBTOTAL(109,銷售營收[本期佔銷售的百分比])</f>
        <v>0</v>
      </c>
      <c r="H13" s="17">
        <f>SUBTOTAL(109,銷售營收[以前期為基礎的變更百分比])</f>
        <v>0</v>
      </c>
      <c r="I13" s="17">
        <f>SUBTOTAL(109,銷售營收[以預算為基礎的變更百分比])</f>
        <v>0</v>
      </c>
    </row>
  </sheetData>
  <mergeCells count="1">
    <mergeCell ref="H1:I3"/>
  </mergeCells>
  <phoneticPr fontId="1" type="noConversion"/>
  <dataValidations count="16">
    <dataValidation allowBlank="1" showInputMessage="1" showErrorMessage="1" prompt="此標題下方的欄會自動計算以預算為基礎的變更百分比" sqref="I4" xr:uid="{00000000-0002-0000-0100-000000000000}"/>
    <dataValidation allowBlank="1" showInputMessage="1" showErrorMessage="1" prompt="此標題下方的欄會自動計算以前期為基礎的變更百分比" sqref="H4" xr:uid="{00000000-0002-0000-0100-000001000000}"/>
    <dataValidation allowBlank="1" showInputMessage="1" showErrorMessage="1" prompt="此標題下方的欄會自動計算本期佔銷售的百分比" sqref="G4" xr:uid="{00000000-0002-0000-0100-000002000000}"/>
    <dataValidation allowBlank="1" showInputMessage="1" showErrorMessage="1" prompt="請在此標題下方的欄中輸入本期金額" sqref="F4" xr:uid="{00000000-0002-0000-0100-000003000000}"/>
    <dataValidation allowBlank="1" showInputMessage="1" showErrorMessage="1" prompt="請在此標題下方的欄中輸入預算金額" sqref="E4" xr:uid="{00000000-0002-0000-0100-000004000000}"/>
    <dataValidation allowBlank="1" showInputMessage="1" showErrorMessage="1" prompt="請在此標題下方的欄中輸入前期金額" sqref="D4" xr:uid="{00000000-0002-0000-0100-000005000000}"/>
    <dataValidation allowBlank="1" showInputMessage="1" showErrorMessage="1" prompt="請在此標題下方的欄中輸入描述" sqref="C4" xr:uid="{00000000-0002-0000-0100-000006000000}"/>
    <dataValidation allowBlank="1" showInputMessage="1" showErrorMessage="1" prompt="請在此標題下方的欄中選取類型。按 ALT+向下鍵以開啟下拉式清單，然後按 ENTER 來選取。您可以使用標題篩選來尋找特定項目" sqref="B4" xr:uid="{00000000-0002-0000-0100-000007000000}"/>
    <dataValidation allowBlank="1" showInputMessage="1" showErrorMessage="1" prompt="此儲存格中的公司名稱會自動更新" sqref="B2" xr:uid="{00000000-0002-0000-0100-000008000000}"/>
    <dataValidation allowBlank="1" showInputMessage="1" showErrorMessage="1" prompt="請在此儲存格中新增公司標誌" sqref="H1:I3" xr:uid="{00000000-0002-0000-0100-000009000000}"/>
    <dataValidation allowBlank="1" showInputMessage="1" showErrorMessage="1" prompt="此工作表中的工作表標題會自動更新。公司標誌位置是從儲存格 H1 開始" sqref="B1" xr:uid="{00000000-0002-0000-0100-00000A000000}"/>
    <dataValidation allowBlank="1" showInputMessage="1" showErrorMessage="1" prompt="請在此工作表中建立銷售營收項目清單。[銷售營收] 表格結尾處會自動計算銷售營收總計" sqref="A1" xr:uid="{00000000-0002-0000-0100-00000B000000}"/>
    <dataValidation allowBlank="1" showInputMessage="1" showErrorMessage="1" prompt="右側儲存格會自動更新本期銷售營收總計" sqref="B3" xr:uid="{00000000-0002-0000-0100-00000C000000}"/>
    <dataValidation allowBlank="1" showInputMessage="1" showErrorMessage="1" prompt="下方儲存格會自動更新本期銷售營收總計 (以千為單位)" sqref="C2" xr:uid="{00000000-0002-0000-0100-00000D000000}"/>
    <dataValidation allowBlank="1" showInputMessage="1" showErrorMessage="1" prompt="此儲存格會自動更新本期銷售營收總計 (以千為單位)" sqref="C3" xr:uid="{00000000-0002-0000-0100-00000E000000}"/>
    <dataValidation type="list" errorStyle="warning" allowBlank="1" showInputMessage="1" showErrorMessage="1" error="從清單中選取項目。選取 [取消]，然後按 ALT+向下鍵以開啟下拉式清單，再按 ENTER 來選取" sqref="B5:B12" xr:uid="{00000000-0002-0000-0100-00000F000000}">
      <formula1>INDIRECT("類別[類別]")</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I7"/>
  <sheetViews>
    <sheetView showGridLines="0" zoomScaleNormal="100" workbookViewId="0"/>
  </sheetViews>
  <sheetFormatPr defaultRowHeight="30" customHeight="1" x14ac:dyDescent="0.25"/>
  <cols>
    <col min="1" max="1" width="2.109375" style="1" customWidth="1"/>
    <col min="2" max="2" width="29.6640625" style="1" customWidth="1"/>
    <col min="3" max="3" width="21.21875" style="1" customWidth="1"/>
    <col min="4" max="9" width="18.77734375" style="1" customWidth="1"/>
    <col min="10" max="10" width="2.77734375" style="1" customWidth="1"/>
    <col min="11" max="16384" width="8.88671875" style="1"/>
  </cols>
  <sheetData>
    <row r="1" spans="2:9" ht="20.25" x14ac:dyDescent="0.25">
      <c r="B1" s="2" t="str">
        <f>活頁簿_標題</f>
        <v>損益表</v>
      </c>
      <c r="H1" s="24"/>
      <c r="I1" s="24"/>
    </row>
    <row r="2" spans="2:9" ht="15.75" x14ac:dyDescent="0.25">
      <c r="B2" s="3" t="str">
        <f>公司_名稱</f>
        <v>公司名稱</v>
      </c>
      <c r="C2" s="1" t="s">
        <v>19</v>
      </c>
      <c r="H2" s="24"/>
      <c r="I2" s="24"/>
    </row>
    <row r="3" spans="2:9" ht="39" customHeight="1" x14ac:dyDescent="0.25">
      <c r="B3" s="4" t="s">
        <v>40</v>
      </c>
      <c r="C3" s="13">
        <f>IFERROR(收入[[#Totals],[本期]],"-")</f>
        <v>0</v>
      </c>
      <c r="H3" s="24"/>
      <c r="I3" s="24"/>
    </row>
    <row r="4" spans="2:9" ht="38.1" customHeight="1" x14ac:dyDescent="0.25">
      <c r="B4" s="1" t="s">
        <v>41</v>
      </c>
      <c r="C4" s="1" t="s">
        <v>29</v>
      </c>
      <c r="D4" s="1" t="s">
        <v>34</v>
      </c>
      <c r="E4" s="1" t="s">
        <v>35</v>
      </c>
      <c r="F4" s="1" t="s">
        <v>36</v>
      </c>
      <c r="G4" s="1" t="s">
        <v>37</v>
      </c>
      <c r="H4" s="1" t="s">
        <v>38</v>
      </c>
      <c r="I4" s="1" t="s">
        <v>39</v>
      </c>
    </row>
    <row r="5" spans="2:9" ht="30" customHeight="1" x14ac:dyDescent="0.25">
      <c r="B5" s="1" t="s">
        <v>40</v>
      </c>
      <c r="C5" s="1" t="s">
        <v>43</v>
      </c>
      <c r="D5" s="14"/>
      <c r="E5" s="14"/>
      <c r="F5" s="14"/>
      <c r="G5" s="15" t="str">
        <f>IFERROR(IF(銷售_營收=0,"-",收入[本期]/銷售_營收),"-")</f>
        <v>-</v>
      </c>
      <c r="H5" s="8">
        <f>IFERROR(IF(收入[[#This Row],[前期]]=收入[[#This Row],[本期]],0,IF(收入[[#This Row],[本期]]&gt;收入[[#This Row],[前期]],ABS((收入[[#This Row],[本期]]/收入[[#This Row],[前期]])-1),IF(AND(收入[[#This Row],[本期]]&lt;收入[[#This Row],[前期]],收入[[#This Row],[前期]]&lt;0),-((收入[[#This Row],[本期]]/收入[[#This Row],[前期]])-1),(收入[[#This Row],[本期]]/收入[[#This Row],[前期]])-1))),"-")</f>
        <v>0</v>
      </c>
      <c r="I5" s="8">
        <f>IFERROR(IF(收入[[#This Row],[預算]]=收入[[#This Row],[本期]],0,IF(收入[[#This Row],[本期]]&gt;收入[[#This Row],[預算]],ABS((收入[[#This Row],[本期]]/收入[[#This Row],[預算]])-1),IF(AND(收入[[#This Row],[本期]]&lt;收入[[#This Row],[預算]],收入[[#This Row],[預算]]&lt;0),-((收入[[#This Row],[本期]]/收入[[#This Row],[預算]])-1),(收入[[#This Row],[本期]]/收入[[#This Row],[預算]])-1))),"-")</f>
        <v>0</v>
      </c>
    </row>
    <row r="6" spans="2:9" ht="30" customHeight="1" x14ac:dyDescent="0.25">
      <c r="D6" s="14"/>
      <c r="E6" s="14"/>
      <c r="F6" s="14"/>
      <c r="G6" s="15" t="str">
        <f>IFERROR(IF(銷售_營收=0,"-",收入[本期]/銷售_營收),"-")</f>
        <v>-</v>
      </c>
      <c r="H6" s="8">
        <f>IFERROR(IF(收入[[#This Row],[前期]]=收入[[#This Row],[本期]],0,IF(收入[[#This Row],[本期]]&gt;收入[[#This Row],[前期]],ABS((收入[[#This Row],[本期]]/收入[[#This Row],[前期]])-1),IF(AND(收入[[#This Row],[本期]]&lt;收入[[#This Row],[前期]],收入[[#This Row],[前期]]&lt;0),-((收入[[#This Row],[本期]]/收入[[#This Row],[前期]])-1),(收入[[#This Row],[本期]]/收入[[#This Row],[前期]])-1))),"-")</f>
        <v>0</v>
      </c>
      <c r="I6" s="8">
        <f>IFERROR(IF(收入[[#This Row],[預算]]=收入[[#This Row],[本期]],0,IF(收入[[#This Row],[本期]]&gt;收入[[#This Row],[預算]],ABS((收入[[#This Row],[本期]]/收入[[#This Row],[預算]])-1),IF(AND(收入[[#This Row],[本期]]&lt;收入[[#This Row],[預算]],收入[[#This Row],[預算]]&lt;0),-((收入[[#This Row],[本期]]/收入[[#This Row],[預算]])-1),(收入[[#This Row],[本期]]/收入[[#This Row],[預算]])-1))),"-")</f>
        <v>0</v>
      </c>
    </row>
    <row r="7" spans="2:9" ht="30" customHeight="1" x14ac:dyDescent="0.25">
      <c r="B7" s="1" t="s">
        <v>42</v>
      </c>
      <c r="D7" s="16">
        <f>SUBTOTAL(109,收入[前期])</f>
        <v>0</v>
      </c>
      <c r="E7" s="16">
        <f>SUBTOTAL(109,收入[預算])</f>
        <v>0</v>
      </c>
      <c r="F7" s="16">
        <f>SUBTOTAL(109,收入[本期])</f>
        <v>0</v>
      </c>
      <c r="G7" s="17">
        <f>SUBTOTAL(109,收入[本期佔銷售的百分比])</f>
        <v>0</v>
      </c>
      <c r="H7" s="17">
        <f>SUBTOTAL(109,收入[以前期為基礎的變更百分比])</f>
        <v>0</v>
      </c>
      <c r="I7" s="17">
        <f>SUBTOTAL(109,收入[以預算為基礎的變更百分比])</f>
        <v>0</v>
      </c>
    </row>
  </sheetData>
  <mergeCells count="1">
    <mergeCell ref="H1:I3"/>
  </mergeCells>
  <phoneticPr fontId="1" type="noConversion"/>
  <dataValidations count="16">
    <dataValidation allowBlank="1" showInputMessage="1" showErrorMessage="1" prompt="此標題下方的欄會自動計算以預算為基礎的變更百分比" sqref="I4" xr:uid="{00000000-0002-0000-0200-000000000000}"/>
    <dataValidation allowBlank="1" showInputMessage="1" showErrorMessage="1" prompt="此標題下方的欄會自動計算以前期為基礎的變更百分比" sqref="H4" xr:uid="{00000000-0002-0000-0200-000001000000}"/>
    <dataValidation allowBlank="1" showInputMessage="1" showErrorMessage="1" prompt="此標題下方的欄會自動計算本期佔銷售的百分比" sqref="G4" xr:uid="{00000000-0002-0000-0200-000002000000}"/>
    <dataValidation allowBlank="1" showInputMessage="1" showErrorMessage="1" prompt="請在此標題下方的欄中輸入本期金額" sqref="F4" xr:uid="{00000000-0002-0000-0200-000003000000}"/>
    <dataValidation allowBlank="1" showInputMessage="1" showErrorMessage="1" prompt="請在此標題下方的欄中輸入預算金額" sqref="E4" xr:uid="{00000000-0002-0000-0200-000004000000}"/>
    <dataValidation allowBlank="1" showInputMessage="1" showErrorMessage="1" prompt="請在此標題下方的欄中輸入前期金額" sqref="D4" xr:uid="{00000000-0002-0000-0200-000005000000}"/>
    <dataValidation allowBlank="1" showInputMessage="1" showErrorMessage="1" prompt="請在此標題下方的欄中輸入描述" sqref="C4" xr:uid="{00000000-0002-0000-0200-000006000000}"/>
    <dataValidation allowBlank="1" showInputMessage="1" showErrorMessage="1" prompt="請在此標題下方的欄中選取類型。按 ALT+向下鍵以開啟下拉式清單，然後按 ENTER 來選取。您可以使用標題篩選來尋找特定項目" sqref="B4" xr:uid="{00000000-0002-0000-0200-000007000000}"/>
    <dataValidation allowBlank="1" showInputMessage="1" showErrorMessage="1" prompt="此儲存格中的公司名稱會自動更新" sqref="B2" xr:uid="{00000000-0002-0000-0200-000008000000}"/>
    <dataValidation allowBlank="1" showInputMessage="1" showErrorMessage="1" prompt="請在此儲存格中新增公司標誌" sqref="H1:I3" xr:uid="{00000000-0002-0000-0200-000009000000}"/>
    <dataValidation allowBlank="1" showInputMessage="1" showErrorMessage="1" prompt="此工作表中的工作表標題會自動更新。公司標誌位置是從儲存格 H1 開始" sqref="B1" xr:uid="{00000000-0002-0000-0200-00000A000000}"/>
    <dataValidation allowBlank="1" showInputMessage="1" showErrorMessage="1" prompt="請在此工作表中建立收入項目清單。[收入] 表格結尾處會自動計算銷售收入總計" sqref="A1" xr:uid="{00000000-0002-0000-0200-00000B000000}"/>
    <dataValidation allowBlank="1" showInputMessage="1" showErrorMessage="1" prompt="右側儲存格會自動更新本期收入總計" sqref="B3" xr:uid="{00000000-0002-0000-0200-00000C000000}"/>
    <dataValidation allowBlank="1" showInputMessage="1" showErrorMessage="1" prompt="下方儲存格會自動更新本期收入總計 (以千為單位)" sqref="C2" xr:uid="{00000000-0002-0000-0200-00000D000000}"/>
    <dataValidation allowBlank="1" showInputMessage="1" showErrorMessage="1" prompt="此儲存格會自動更新本期收入總計 (以千為單位)" sqref="C3" xr:uid="{00000000-0002-0000-0200-00000E000000}"/>
    <dataValidation type="list" errorStyle="warning" allowBlank="1" showInputMessage="1" showErrorMessage="1" error="從清單中選取項目。選取 [取消]，然後按 ALT+向下鍵以開啟下拉式清單，再按 ENTER 來選取" sqref="B5:B6" xr:uid="{00000000-0002-0000-0200-00000F000000}">
      <formula1>INDIRECT("類別[類別]")</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I25"/>
  <sheetViews>
    <sheetView showGridLines="0" zoomScaleNormal="100" workbookViewId="0"/>
  </sheetViews>
  <sheetFormatPr defaultRowHeight="30" customHeight="1" x14ac:dyDescent="0.25"/>
  <cols>
    <col min="1" max="1" width="2.109375" style="1" customWidth="1"/>
    <col min="2" max="2" width="29.6640625" style="1" customWidth="1"/>
    <col min="3" max="3" width="21.21875" style="1" customWidth="1"/>
    <col min="4" max="9" width="18.77734375" style="1" customWidth="1"/>
    <col min="10" max="10" width="2.77734375" style="1" customWidth="1"/>
    <col min="11" max="16384" width="8.88671875" style="1"/>
  </cols>
  <sheetData>
    <row r="1" spans="2:9" ht="20.25" x14ac:dyDescent="0.25">
      <c r="B1" s="2" t="str">
        <f>活頁簿_標題</f>
        <v>損益表</v>
      </c>
      <c r="H1" s="24"/>
      <c r="I1" s="24"/>
    </row>
    <row r="2" spans="2:9" ht="15.75" x14ac:dyDescent="0.25">
      <c r="B2" s="3" t="str">
        <f>公司_名稱</f>
        <v>公司名稱</v>
      </c>
      <c r="C2" s="1" t="s">
        <v>19</v>
      </c>
      <c r="H2" s="24"/>
      <c r="I2" s="24"/>
    </row>
    <row r="3" spans="2:9" ht="39" customHeight="1" x14ac:dyDescent="0.25">
      <c r="B3" s="4" t="s">
        <v>44</v>
      </c>
      <c r="C3" s="13">
        <f>IFERROR(營運支出[[#Totals],[本期]],"-")</f>
        <v>0</v>
      </c>
      <c r="H3" s="24"/>
      <c r="I3" s="24"/>
    </row>
    <row r="4" spans="2:9" ht="38.1" customHeight="1" x14ac:dyDescent="0.25">
      <c r="B4" s="1" t="s">
        <v>45</v>
      </c>
      <c r="C4" s="1" t="s">
        <v>29</v>
      </c>
      <c r="D4" s="1" t="s">
        <v>34</v>
      </c>
      <c r="E4" s="1" t="s">
        <v>35</v>
      </c>
      <c r="F4" s="1" t="s">
        <v>36</v>
      </c>
      <c r="G4" s="1" t="s">
        <v>37</v>
      </c>
      <c r="H4" s="1" t="s">
        <v>38</v>
      </c>
      <c r="I4" s="1" t="s">
        <v>39</v>
      </c>
    </row>
    <row r="5" spans="2:9" ht="30" customHeight="1" x14ac:dyDescent="0.25">
      <c r="B5" s="1" t="s">
        <v>46</v>
      </c>
      <c r="C5" s="1" t="s">
        <v>50</v>
      </c>
      <c r="D5" s="7"/>
      <c r="E5" s="7"/>
      <c r="F5" s="7"/>
      <c r="G5" s="8" t="str">
        <f>IFERROR(IF(銷售_營收=0,"-",營運支出[本期]/銷售_營收),"-")</f>
        <v>-</v>
      </c>
      <c r="H5"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5"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6" spans="2:9" ht="30" customHeight="1" x14ac:dyDescent="0.25">
      <c r="B6" s="1" t="s">
        <v>46</v>
      </c>
      <c r="C6" s="1" t="s">
        <v>51</v>
      </c>
      <c r="D6" s="7"/>
      <c r="E6" s="7"/>
      <c r="F6" s="7"/>
      <c r="G6" s="8" t="str">
        <f>IFERROR(IF(銷售_營收=0,"-",營運支出[本期]/銷售_營收),"-")</f>
        <v>-</v>
      </c>
      <c r="H6"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6"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7" spans="2:9" ht="30" customHeight="1" x14ac:dyDescent="0.25">
      <c r="B7" s="1" t="s">
        <v>46</v>
      </c>
      <c r="C7" s="1" t="s">
        <v>52</v>
      </c>
      <c r="D7" s="7"/>
      <c r="E7" s="7"/>
      <c r="F7" s="7"/>
      <c r="G7" s="8" t="str">
        <f>IFERROR(IF(銷售_營收=0,"-",營運支出[本期]/銷售_營收),"-")</f>
        <v>-</v>
      </c>
      <c r="H7"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7"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8" spans="2:9" ht="30" customHeight="1" x14ac:dyDescent="0.25">
      <c r="B8" s="1" t="s">
        <v>46</v>
      </c>
      <c r="C8" s="1" t="s">
        <v>52</v>
      </c>
      <c r="D8" s="7"/>
      <c r="E8" s="7"/>
      <c r="F8" s="7"/>
      <c r="G8" s="8" t="str">
        <f>IFERROR(IF(銷售_營收=0,"-",營運支出[本期]/銷售_營收),"-")</f>
        <v>-</v>
      </c>
      <c r="H8"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8"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9" spans="2:9" ht="30" customHeight="1" x14ac:dyDescent="0.25">
      <c r="B9" s="1" t="s">
        <v>47</v>
      </c>
      <c r="C9" s="1" t="s">
        <v>53</v>
      </c>
      <c r="D9" s="7"/>
      <c r="E9" s="7"/>
      <c r="F9" s="7"/>
      <c r="G9" s="8" t="str">
        <f>IFERROR(IF(銷售_營收=0,"-",營運支出[本期]/銷售_營收),"-")</f>
        <v>-</v>
      </c>
      <c r="H9"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9"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0" spans="2:9" ht="30" customHeight="1" x14ac:dyDescent="0.25">
      <c r="B10" s="1" t="s">
        <v>47</v>
      </c>
      <c r="C10" s="1" t="s">
        <v>54</v>
      </c>
      <c r="D10" s="7"/>
      <c r="E10" s="7"/>
      <c r="F10" s="7"/>
      <c r="G10" s="8" t="str">
        <f>IFERROR(IF(銷售_營收=0,"-",營運支出[本期]/銷售_營收),"-")</f>
        <v>-</v>
      </c>
      <c r="H10"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0"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1" spans="2:9" ht="30" customHeight="1" x14ac:dyDescent="0.25">
      <c r="B11" s="1" t="s">
        <v>47</v>
      </c>
      <c r="C11" s="1" t="s">
        <v>52</v>
      </c>
      <c r="D11" s="7"/>
      <c r="E11" s="7"/>
      <c r="F11" s="7"/>
      <c r="G11" s="8" t="str">
        <f>IFERROR(IF(銷售_營收=0,"-",營運支出[本期]/銷售_營收),"-")</f>
        <v>-</v>
      </c>
      <c r="H11"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1"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2" spans="2:9" ht="30" customHeight="1" x14ac:dyDescent="0.25">
      <c r="B12" s="1" t="s">
        <v>47</v>
      </c>
      <c r="C12" s="1" t="s">
        <v>52</v>
      </c>
      <c r="D12" s="7"/>
      <c r="E12" s="7"/>
      <c r="F12" s="7"/>
      <c r="G12" s="8" t="str">
        <f>IFERROR(IF(銷售_營收=0,"-",營運支出[本期]/銷售_營收),"-")</f>
        <v>-</v>
      </c>
      <c r="H12"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2"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3" spans="2:9" ht="30" customHeight="1" x14ac:dyDescent="0.25">
      <c r="B13" s="1" t="s">
        <v>48</v>
      </c>
      <c r="C13" s="1" t="s">
        <v>55</v>
      </c>
      <c r="D13" s="7"/>
      <c r="E13" s="7"/>
      <c r="F13" s="7"/>
      <c r="G13" s="8" t="str">
        <f>IFERROR(IF(銷售_營收=0,"-",營運支出[本期]/銷售_營收),"-")</f>
        <v>-</v>
      </c>
      <c r="H13"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3"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4" spans="2:9" ht="30" customHeight="1" x14ac:dyDescent="0.25">
      <c r="B14" s="1" t="s">
        <v>48</v>
      </c>
      <c r="C14" s="1" t="s">
        <v>56</v>
      </c>
      <c r="D14" s="7"/>
      <c r="E14" s="7"/>
      <c r="F14" s="7"/>
      <c r="G14" s="8" t="str">
        <f>IFERROR(IF(銷售_營收=0,"-",營運支出[本期]/銷售_營收),"-")</f>
        <v>-</v>
      </c>
      <c r="H14"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4"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5" spans="2:9" ht="30" customHeight="1" x14ac:dyDescent="0.25">
      <c r="B15" s="1" t="s">
        <v>48</v>
      </c>
      <c r="C15" s="1" t="s">
        <v>57</v>
      </c>
      <c r="D15" s="7"/>
      <c r="E15" s="7"/>
      <c r="F15" s="7"/>
      <c r="G15" s="8" t="str">
        <f>IFERROR(IF(銷售_營收=0,"-",營運支出[本期]/銷售_營收),"-")</f>
        <v>-</v>
      </c>
      <c r="H15"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5"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6" spans="2:9" ht="30" customHeight="1" x14ac:dyDescent="0.25">
      <c r="B16" s="1" t="s">
        <v>48</v>
      </c>
      <c r="C16" s="1" t="s">
        <v>58</v>
      </c>
      <c r="D16" s="7"/>
      <c r="E16" s="7"/>
      <c r="F16" s="7"/>
      <c r="G16" s="8" t="str">
        <f>IFERROR(IF(銷售_營收=0,"-",營運支出[本期]/銷售_營收),"-")</f>
        <v>-</v>
      </c>
      <c r="H16"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6"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7" spans="2:9" ht="30" customHeight="1" x14ac:dyDescent="0.25">
      <c r="B17" s="1" t="s">
        <v>48</v>
      </c>
      <c r="C17" s="1" t="s">
        <v>59</v>
      </c>
      <c r="D17" s="7"/>
      <c r="E17" s="7"/>
      <c r="F17" s="7"/>
      <c r="G17" s="8" t="str">
        <f>IFERROR(IF(銷售_營收=0,"-",營運支出[本期]/銷售_營收),"-")</f>
        <v>-</v>
      </c>
      <c r="H17"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7"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8" spans="2:9" ht="30" customHeight="1" x14ac:dyDescent="0.25">
      <c r="B18" s="1" t="s">
        <v>48</v>
      </c>
      <c r="C18" s="1" t="s">
        <v>60</v>
      </c>
      <c r="D18" s="7"/>
      <c r="E18" s="7"/>
      <c r="F18" s="7"/>
      <c r="G18" s="8" t="str">
        <f>IFERROR(IF(銷售_營收=0,"-",營運支出[本期]/銷售_營收),"-")</f>
        <v>-</v>
      </c>
      <c r="H18"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8"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19" spans="2:9" ht="30" customHeight="1" x14ac:dyDescent="0.25">
      <c r="B19" s="1" t="s">
        <v>48</v>
      </c>
      <c r="C19" s="1" t="s">
        <v>61</v>
      </c>
      <c r="D19" s="7"/>
      <c r="E19" s="7"/>
      <c r="F19" s="7"/>
      <c r="G19" s="8" t="str">
        <f>IFERROR(IF(銷售_營收=0,"-",營運支出[本期]/銷售_營收),"-")</f>
        <v>-</v>
      </c>
      <c r="H19"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19"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20" spans="2:9" ht="30" customHeight="1" x14ac:dyDescent="0.25">
      <c r="B20" s="1" t="s">
        <v>48</v>
      </c>
      <c r="C20" s="1" t="s">
        <v>62</v>
      </c>
      <c r="D20" s="7"/>
      <c r="E20" s="7"/>
      <c r="F20" s="7"/>
      <c r="G20" s="8" t="str">
        <f>IFERROR(IF(銷售_營收=0,"-",營運支出[本期]/銷售_營收),"-")</f>
        <v>-</v>
      </c>
      <c r="H20"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20"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21" spans="2:9" ht="30" customHeight="1" x14ac:dyDescent="0.25">
      <c r="B21" s="1" t="s">
        <v>48</v>
      </c>
      <c r="C21" s="1" t="s">
        <v>63</v>
      </c>
      <c r="D21" s="7"/>
      <c r="E21" s="7"/>
      <c r="F21" s="7"/>
      <c r="G21" s="8" t="str">
        <f>IFERROR(IF(銷售_營收=0,"-",營運支出[本期]/銷售_營收),"-")</f>
        <v>-</v>
      </c>
      <c r="H21"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21"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22" spans="2:9" ht="30" customHeight="1" x14ac:dyDescent="0.25">
      <c r="B22" s="1" t="s">
        <v>48</v>
      </c>
      <c r="C22" s="1" t="s">
        <v>64</v>
      </c>
      <c r="D22" s="7"/>
      <c r="E22" s="7"/>
      <c r="F22" s="7"/>
      <c r="G22" s="8" t="str">
        <f>IFERROR(IF(銷售_營收=0,"-",營運支出[本期]/銷售_營收),"-")</f>
        <v>-</v>
      </c>
      <c r="H22"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22"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23" spans="2:9" ht="30" customHeight="1" x14ac:dyDescent="0.25">
      <c r="B23" s="1" t="s">
        <v>48</v>
      </c>
      <c r="C23" s="1" t="s">
        <v>52</v>
      </c>
      <c r="D23" s="7"/>
      <c r="E23" s="7"/>
      <c r="F23" s="7"/>
      <c r="G23" s="8" t="str">
        <f>IFERROR(IF(銷售_營收=0,"-",營運支出[本期]/銷售_營收),"-")</f>
        <v>-</v>
      </c>
      <c r="H23"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23"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24" spans="2:9" ht="30" customHeight="1" x14ac:dyDescent="0.25">
      <c r="B24" s="1" t="s">
        <v>48</v>
      </c>
      <c r="C24" s="1" t="s">
        <v>52</v>
      </c>
      <c r="D24" s="7"/>
      <c r="E24" s="7"/>
      <c r="F24" s="7"/>
      <c r="G24" s="8" t="str">
        <f>IFERROR(IF(銷售_營收=0,"-",營運支出[本期]/銷售_營收),"-")</f>
        <v>-</v>
      </c>
      <c r="H24" s="8">
        <f>IFERROR(IF(營運支出[[#This Row],[前期]]=營運支出[[#This Row],[本期]],0,IF(營運支出[[#This Row],[本期]]&gt;營運支出[[#This Row],[前期]],ABS((營運支出[[#This Row],[本期]]/營運支出[[#This Row],[前期]])-1),IF(AND(營運支出[[#This Row],[本期]]&lt;營運支出[[#This Row],[前期]],營運支出[[#This Row],[前期]]&lt;0),-((營運支出[[#This Row],[本期]]/營運支出[[#This Row],[前期]])-1),(營運支出[[#This Row],[本期]]/營運支出[[#This Row],[前期]])-1))),"-")</f>
        <v>0</v>
      </c>
      <c r="I24" s="8">
        <f>IFERROR(IF(營運支出[[#This Row],[預算]]=營運支出[[#This Row],[本期]],0,IF(營運支出[[#This Row],[本期]]&gt;營運支出[[#This Row],[預算]],ABS((營運支出[[#This Row],[本期]]/營運支出[[#This Row],[預算]])-1),IF(AND(營運支出[[#This Row],[本期]]&lt;營運支出[[#This Row],[預算]],營運支出[[#This Row],[預算]]&lt;0),-((營運支出[[#This Row],[本期]]/營運支出[[#This Row],[預算]])-1),(營運支出[[#This Row],[本期]]/營運支出[[#This Row],[預算]])-1))),"-")</f>
        <v>0</v>
      </c>
    </row>
    <row r="25" spans="2:9" ht="30" customHeight="1" x14ac:dyDescent="0.25">
      <c r="B25" s="6" t="s">
        <v>49</v>
      </c>
      <c r="C25" s="6"/>
      <c r="D25" s="18">
        <f>SUBTOTAL(109,營運支出[前期])</f>
        <v>0</v>
      </c>
      <c r="E25" s="18">
        <f>SUBTOTAL(109,營運支出[預算])</f>
        <v>0</v>
      </c>
      <c r="F25" s="18">
        <f>SUBTOTAL(109,營運支出[本期])</f>
        <v>0</v>
      </c>
      <c r="G25" s="19">
        <f>SUBTOTAL(109,營運支出[本期佔銷售的百分比])</f>
        <v>0</v>
      </c>
      <c r="H25" s="19">
        <f>SUBTOTAL(109,營運支出[以前期為基礎的變更百分比])</f>
        <v>0</v>
      </c>
      <c r="I25" s="19">
        <f>SUBTOTAL(109,營運支出[以預算為基礎的變更百分比])</f>
        <v>0</v>
      </c>
    </row>
  </sheetData>
  <mergeCells count="1">
    <mergeCell ref="H1:I3"/>
  </mergeCells>
  <phoneticPr fontId="1" type="noConversion"/>
  <dataValidations count="16">
    <dataValidation allowBlank="1" showInputMessage="1" showErrorMessage="1" prompt="此標題下方的欄會自動計算以預算為基礎的變更百分比" sqref="I4" xr:uid="{00000000-0002-0000-0300-000000000000}"/>
    <dataValidation allowBlank="1" showInputMessage="1" showErrorMessage="1" prompt="此標題下方的欄會自動計算以前期為基礎的變更百分比" sqref="H4" xr:uid="{00000000-0002-0000-0300-000001000000}"/>
    <dataValidation allowBlank="1" showInputMessage="1" showErrorMessage="1" prompt="此標題下方的欄會自動計算本期佔銷售的百分比" sqref="G4" xr:uid="{00000000-0002-0000-0300-000002000000}"/>
    <dataValidation allowBlank="1" showInputMessage="1" showErrorMessage="1" prompt="請在此標題下方的欄中輸入本期金額" sqref="F4" xr:uid="{00000000-0002-0000-0300-000003000000}"/>
    <dataValidation allowBlank="1" showInputMessage="1" showErrorMessage="1" prompt="請在此標題下方的欄中輸入預算金額" sqref="E4" xr:uid="{00000000-0002-0000-0300-000004000000}"/>
    <dataValidation allowBlank="1" showInputMessage="1" showErrorMessage="1" prompt="請在此標題下方的欄中輸入前期金額" sqref="D4" xr:uid="{00000000-0002-0000-0300-000005000000}"/>
    <dataValidation allowBlank="1" showInputMessage="1" showErrorMessage="1" prompt="請在此標題下方的欄中輸入描述" sqref="C4" xr:uid="{00000000-0002-0000-0300-000006000000}"/>
    <dataValidation allowBlank="1" showInputMessage="1" showErrorMessage="1" prompt="請在此標題下方的欄中選取類型。按 ALT+向下鍵以開啟下拉式清單，然後按 ENTER 來選取。您可以使用標題篩選來尋找特定項目" sqref="B4" xr:uid="{00000000-0002-0000-0300-000007000000}"/>
    <dataValidation allowBlank="1" showInputMessage="1" showErrorMessage="1" prompt="請在此儲存格中新增公司標誌" sqref="H1:I3" xr:uid="{00000000-0002-0000-0300-000008000000}"/>
    <dataValidation allowBlank="1" showInputMessage="1" showErrorMessage="1" prompt="此儲存格會自動更新本期營運支出總計 (以千為單位)" sqref="C3" xr:uid="{00000000-0002-0000-0300-000009000000}"/>
    <dataValidation allowBlank="1" showInputMessage="1" showErrorMessage="1" prompt="下方儲存格會自動更新本期營運支出總計 (以千為單位)" sqref="C2" xr:uid="{00000000-0002-0000-0300-00000A000000}"/>
    <dataValidation allowBlank="1" showInputMessage="1" showErrorMessage="1" prompt="右側儲存格會根據下方表格的輸入項自動更新本期營運支出總計" sqref="B3" xr:uid="{00000000-0002-0000-0300-00000B000000}"/>
    <dataValidation allowBlank="1" showInputMessage="1" showErrorMessage="1" prompt="此儲存格中的公司名稱會自動更新" sqref="B2" xr:uid="{00000000-0002-0000-0300-00000C000000}"/>
    <dataValidation allowBlank="1" showInputMessage="1" showErrorMessage="1" prompt="此工作表中的工作表標題會自動更新。公司標誌位置是從儲存格 H1 開始" sqref="B1" xr:uid="{00000000-0002-0000-0300-00000D000000}"/>
    <dataValidation allowBlank="1" showInputMessage="1" showErrorMessage="1" prompt="請在此工作表中建立支出項目清單。[營運支出] 表格尾處會自動計算營運支出總計" sqref="A1" xr:uid="{00000000-0002-0000-0300-00000E000000}"/>
    <dataValidation type="list" errorStyle="warning" allowBlank="1" showInputMessage="1" showErrorMessage="1" error="從清單中選取項目。選取 [取消]，然後按 ALT+向下鍵以開啟下拉式清單，再按 ENTER 來選取" sqref="B5:B24" xr:uid="{00000000-0002-0000-0300-00000F000000}">
      <formula1>INDIRECT("類別[類別]")</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I10"/>
  <sheetViews>
    <sheetView showGridLines="0" zoomScaleNormal="100" workbookViewId="0"/>
  </sheetViews>
  <sheetFormatPr defaultRowHeight="30" customHeight="1" x14ac:dyDescent="0.25"/>
  <cols>
    <col min="1" max="1" width="2.109375" style="1" customWidth="1"/>
    <col min="2" max="2" width="29.6640625" style="1" customWidth="1"/>
    <col min="3" max="3" width="21.21875" style="1" customWidth="1"/>
    <col min="4" max="9" width="18.77734375" style="1" customWidth="1"/>
    <col min="10" max="10" width="2.77734375" style="1" customWidth="1"/>
    <col min="11" max="16384" width="8.88671875" style="1"/>
  </cols>
  <sheetData>
    <row r="1" spans="2:9" ht="20.25" x14ac:dyDescent="0.25">
      <c r="B1" s="2" t="str">
        <f>活頁簿_標題</f>
        <v>損益表</v>
      </c>
      <c r="H1" s="24"/>
      <c r="I1" s="24"/>
    </row>
    <row r="2" spans="2:9" ht="15.75" x14ac:dyDescent="0.25">
      <c r="B2" s="3" t="str">
        <f>公司_名稱</f>
        <v>公司名稱</v>
      </c>
      <c r="C2" s="1" t="s">
        <v>19</v>
      </c>
      <c r="H2" s="24"/>
      <c r="I2" s="24"/>
    </row>
    <row r="3" spans="2:9" ht="39" customHeight="1" x14ac:dyDescent="0.25">
      <c r="B3" s="4" t="s">
        <v>65</v>
      </c>
      <c r="C3" s="13">
        <f>IFERROR(稅金[[#Totals],[本期]],"-")</f>
        <v>0</v>
      </c>
      <c r="H3" s="24"/>
      <c r="I3" s="24"/>
    </row>
    <row r="4" spans="2:9" ht="38.1" customHeight="1" x14ac:dyDescent="0.25">
      <c r="B4" s="1" t="s">
        <v>66</v>
      </c>
      <c r="C4" s="1" t="s">
        <v>29</v>
      </c>
      <c r="D4" s="1" t="s">
        <v>34</v>
      </c>
      <c r="E4" s="1" t="s">
        <v>35</v>
      </c>
      <c r="F4" s="1" t="s">
        <v>36</v>
      </c>
      <c r="G4" s="1" t="s">
        <v>37</v>
      </c>
      <c r="H4" s="1" t="s">
        <v>38</v>
      </c>
      <c r="I4" s="1" t="s">
        <v>39</v>
      </c>
    </row>
    <row r="5" spans="2:9" ht="30" customHeight="1" x14ac:dyDescent="0.25">
      <c r="B5" s="1" t="s">
        <v>65</v>
      </c>
      <c r="C5" s="1" t="s">
        <v>68</v>
      </c>
      <c r="D5" s="20"/>
      <c r="E5" s="7"/>
      <c r="F5" s="7"/>
      <c r="G5" s="8" t="str">
        <f>IFERROR(IF(銷售_營收=0,"-",稅金[本期]/銷售_營收),"-")</f>
        <v>-</v>
      </c>
      <c r="H5" s="8">
        <f>IFERROR(IF(稅金[[#This Row],[前期]]=稅金[[#This Row],[本期]],0,IF(稅金[[#This Row],[本期]]&gt;稅金[[#This Row],[前期]],ABS((稅金[[#This Row],[本期]]/稅金[[#This Row],[前期]])-1),IF(AND(稅金[[#This Row],[本期]]&lt;稅金[[#This Row],[前期]],稅金[[#This Row],[前期]]&lt;0),-((稅金[[#This Row],[本期]]/稅金[[#This Row],[前期]])-1),(稅金[[#This Row],[本期]]/稅金[[#This Row],[前期]])-1))),"-")</f>
        <v>0</v>
      </c>
      <c r="I5" s="8">
        <f>IFERROR(IF(稅金[[#This Row],[預算]]=稅金[[#This Row],[本期]],0,IF(稅金[[#This Row],[本期]]&gt;稅金[[#This Row],[預算]],ABS((稅金[[#This Row],[本期]]/稅金[[#This Row],[預算]])-1),IF(AND(稅金[[#This Row],[本期]]&lt;稅金[[#This Row],[預算]],稅金[[#This Row],[預算]]&lt;0),-((稅金[[#This Row],[本期]]/稅金[[#This Row],[預算]])-1),(稅金[[#This Row],[本期]]/稅金[[#This Row],[預算]])-1))),"-")</f>
        <v>0</v>
      </c>
    </row>
    <row r="6" spans="2:9" ht="30" customHeight="1" x14ac:dyDescent="0.25">
      <c r="B6" s="1" t="s">
        <v>65</v>
      </c>
      <c r="C6" s="1" t="s">
        <v>69</v>
      </c>
      <c r="D6" s="20"/>
      <c r="E6" s="7"/>
      <c r="F6" s="7"/>
      <c r="G6" s="8" t="str">
        <f>IFERROR(IF(銷售_營收=0,"-",稅金[本期]/銷售_營收),"-")</f>
        <v>-</v>
      </c>
      <c r="H6" s="8">
        <f>IFERROR(IF(稅金[[#This Row],[前期]]=稅金[[#This Row],[本期]],0,IF(稅金[[#This Row],[本期]]&gt;稅金[[#This Row],[前期]],ABS((稅金[[#This Row],[本期]]/稅金[[#This Row],[前期]])-1),IF(AND(稅金[[#This Row],[本期]]&lt;稅金[[#This Row],[前期]],稅金[[#This Row],[前期]]&lt;0),-((稅金[[#This Row],[本期]]/稅金[[#This Row],[前期]])-1),(稅金[[#This Row],[本期]]/稅金[[#This Row],[前期]])-1))),"-")</f>
        <v>0</v>
      </c>
      <c r="I6" s="8">
        <f>IFERROR(IF(稅金[[#This Row],[預算]]=稅金[[#This Row],[本期]],0,IF(稅金[[#This Row],[本期]]&gt;稅金[[#This Row],[預算]],ABS((稅金[[#This Row],[本期]]/稅金[[#This Row],[預算]])-1),IF(AND(稅金[[#This Row],[本期]]&lt;稅金[[#This Row],[預算]],稅金[[#This Row],[預算]]&lt;0),-((稅金[[#This Row],[本期]]/稅金[[#This Row],[預算]])-1),(稅金[[#This Row],[本期]]/稅金[[#This Row],[預算]])-1))),"-")</f>
        <v>0</v>
      </c>
    </row>
    <row r="7" spans="2:9" ht="30" customHeight="1" x14ac:dyDescent="0.25">
      <c r="B7" s="1" t="s">
        <v>65</v>
      </c>
      <c r="C7" s="1" t="s">
        <v>70</v>
      </c>
      <c r="D7" s="20"/>
      <c r="E7" s="7"/>
      <c r="F7" s="7"/>
      <c r="G7" s="8" t="str">
        <f>IFERROR(IF(銷售_營收=0,"-",稅金[本期]/銷售_營收),"-")</f>
        <v>-</v>
      </c>
      <c r="H7" s="8">
        <f>IFERROR(IF(稅金[[#This Row],[前期]]=稅金[[#This Row],[本期]],0,IF(稅金[[#This Row],[本期]]&gt;稅金[[#This Row],[前期]],ABS((稅金[[#This Row],[本期]]/稅金[[#This Row],[前期]])-1),IF(AND(稅金[[#This Row],[本期]]&lt;稅金[[#This Row],[前期]],稅金[[#This Row],[前期]]&lt;0),-((稅金[[#This Row],[本期]]/稅金[[#This Row],[前期]])-1),(稅金[[#This Row],[本期]]/稅金[[#This Row],[前期]])-1))),"-")</f>
        <v>0</v>
      </c>
      <c r="I7" s="8">
        <f>IFERROR(IF(稅金[[#This Row],[預算]]=稅金[[#This Row],[本期]],0,IF(稅金[[#This Row],[本期]]&gt;稅金[[#This Row],[預算]],ABS((稅金[[#This Row],[本期]]/稅金[[#This Row],[預算]])-1),IF(AND(稅金[[#This Row],[本期]]&lt;稅金[[#This Row],[預算]],稅金[[#This Row],[預算]]&lt;0),-((稅金[[#This Row],[本期]]/稅金[[#This Row],[預算]])-1),(稅金[[#This Row],[本期]]/稅金[[#This Row],[預算]])-1))),"-")</f>
        <v>0</v>
      </c>
    </row>
    <row r="8" spans="2:9" ht="30" customHeight="1" x14ac:dyDescent="0.25">
      <c r="B8" s="1" t="s">
        <v>65</v>
      </c>
      <c r="C8" s="1" t="s">
        <v>71</v>
      </c>
      <c r="D8" s="20"/>
      <c r="E8" s="7"/>
      <c r="F8" s="7"/>
      <c r="G8" s="8" t="str">
        <f>IFERROR(IF(銷售_營收=0,"-",稅金[本期]/銷售_營收),"-")</f>
        <v>-</v>
      </c>
      <c r="H8" s="8">
        <f>IFERROR(IF(稅金[[#This Row],[前期]]=稅金[[#This Row],[本期]],0,IF(稅金[[#This Row],[本期]]&gt;稅金[[#This Row],[前期]],ABS((稅金[[#This Row],[本期]]/稅金[[#This Row],[前期]])-1),IF(AND(稅金[[#This Row],[本期]]&lt;稅金[[#This Row],[前期]],稅金[[#This Row],[前期]]&lt;0),-((稅金[[#This Row],[本期]]/稅金[[#This Row],[前期]])-1),(稅金[[#This Row],[本期]]/稅金[[#This Row],[前期]])-1))),"-")</f>
        <v>0</v>
      </c>
      <c r="I8" s="8">
        <f>IFERROR(IF(稅金[[#This Row],[預算]]=稅金[[#This Row],[本期]],0,IF(稅金[[#This Row],[本期]]&gt;稅金[[#This Row],[預算]],ABS((稅金[[#This Row],[本期]]/稅金[[#This Row],[預算]])-1),IF(AND(稅金[[#This Row],[本期]]&lt;稅金[[#This Row],[預算]],稅金[[#This Row],[預算]]&lt;0),-((稅金[[#This Row],[本期]]/稅金[[#This Row],[預算]])-1),(稅金[[#This Row],[本期]]/稅金[[#This Row],[預算]])-1))),"-")</f>
        <v>0</v>
      </c>
    </row>
    <row r="9" spans="2:9" ht="30" customHeight="1" x14ac:dyDescent="0.25">
      <c r="B9" s="1" t="s">
        <v>65</v>
      </c>
      <c r="C9" s="1" t="s">
        <v>71</v>
      </c>
      <c r="D9" s="20"/>
      <c r="E9" s="7"/>
      <c r="F9" s="7"/>
      <c r="G9" s="8" t="str">
        <f>IFERROR(IF(銷售_營收=0,"-",稅金[本期]/銷售_營收),"-")</f>
        <v>-</v>
      </c>
      <c r="H9" s="8">
        <f>IFERROR(IF(稅金[[#This Row],[前期]]=稅金[[#This Row],[本期]],0,IF(稅金[[#This Row],[本期]]&gt;稅金[[#This Row],[前期]],ABS((稅金[[#This Row],[本期]]/稅金[[#This Row],[前期]])-1),IF(AND(稅金[[#This Row],[本期]]&lt;稅金[[#This Row],[前期]],稅金[[#This Row],[前期]]&lt;0),-((稅金[[#This Row],[本期]]/稅金[[#This Row],[前期]])-1),(稅金[[#This Row],[本期]]/稅金[[#This Row],[前期]])-1))),"-")</f>
        <v>0</v>
      </c>
      <c r="I9" s="8">
        <f>IFERROR(IF(稅金[[#This Row],[預算]]=稅金[[#This Row],[本期]],0,IF(稅金[[#This Row],[本期]]&gt;稅金[[#This Row],[預算]],ABS((稅金[[#This Row],[本期]]/稅金[[#This Row],[預算]])-1),IF(AND(稅金[[#This Row],[本期]]&lt;稅金[[#This Row],[預算]],稅金[[#This Row],[預算]]&lt;0),-((稅金[[#This Row],[本期]]/稅金[[#This Row],[預算]])-1),(稅金[[#This Row],[本期]]/稅金[[#This Row],[預算]])-1))),"-")</f>
        <v>0</v>
      </c>
    </row>
    <row r="10" spans="2:9" ht="30" customHeight="1" x14ac:dyDescent="0.25">
      <c r="B10" s="6" t="s">
        <v>67</v>
      </c>
      <c r="C10" s="6"/>
      <c r="D10" s="21">
        <f>SUBTOTAL(109,稅金[前期])</f>
        <v>0</v>
      </c>
      <c r="E10" s="21">
        <f>SUBTOTAL(109,稅金[預算])</f>
        <v>0</v>
      </c>
      <c r="F10" s="21">
        <f>SUBTOTAL(109,稅金[本期])</f>
        <v>0</v>
      </c>
      <c r="G10" s="19">
        <f>IFERROR(SUBTOTAL(109,稅金[本期佔銷售的百分比]),"-")</f>
        <v>0</v>
      </c>
      <c r="H10" s="19">
        <f>SUBTOTAL(109,稅金[以前期為基礎的變更百分比])</f>
        <v>0</v>
      </c>
      <c r="I10" s="19">
        <f>SUBTOTAL(109,稅金[以預算為基礎的變更百分比])</f>
        <v>0</v>
      </c>
    </row>
  </sheetData>
  <mergeCells count="1">
    <mergeCell ref="H1:I3"/>
  </mergeCells>
  <phoneticPr fontId="1" type="noConversion"/>
  <dataValidations count="16">
    <dataValidation allowBlank="1" showInputMessage="1" showErrorMessage="1" prompt="此標題下方的欄會自動計算以預算為基礎的變更百分比" sqref="I4" xr:uid="{00000000-0002-0000-0400-000000000000}"/>
    <dataValidation allowBlank="1" showInputMessage="1" showErrorMessage="1" prompt="此標題下方的欄會自動計算以前期為基礎的變更百分比" sqref="H4" xr:uid="{00000000-0002-0000-0400-000001000000}"/>
    <dataValidation allowBlank="1" showInputMessage="1" showErrorMessage="1" prompt="此標題下方的欄會自動計算本期佔銷售的百分比" sqref="G4" xr:uid="{00000000-0002-0000-0400-000002000000}"/>
    <dataValidation allowBlank="1" showInputMessage="1" showErrorMessage="1" prompt="請在此標題下方的欄中輸入本期金額" sqref="F4" xr:uid="{00000000-0002-0000-0400-000003000000}"/>
    <dataValidation allowBlank="1" showInputMessage="1" showErrorMessage="1" prompt="請在此標題下方的欄中輸入預算金額" sqref="E4" xr:uid="{00000000-0002-0000-0400-000004000000}"/>
    <dataValidation allowBlank="1" showInputMessage="1" showErrorMessage="1" prompt="請在此標題下方的欄中輸入前期金額" sqref="D4" xr:uid="{00000000-0002-0000-0400-000005000000}"/>
    <dataValidation allowBlank="1" showInputMessage="1" showErrorMessage="1" prompt="請在此標題下方的欄中輸入描述" sqref="C4" xr:uid="{00000000-0002-0000-0400-000006000000}"/>
    <dataValidation allowBlank="1" showInputMessage="1" showErrorMessage="1" prompt="請在此標題下方的欄中選取類型。按 ALT+向下鍵以開啟下拉式清單，然後按 ENTER 來選取。您可以使用標題篩選來尋找特定項目" sqref="B4" xr:uid="{00000000-0002-0000-0400-000007000000}"/>
    <dataValidation allowBlank="1" showInputMessage="1" showErrorMessage="1" prompt="請在此工作表中建立稅金項目清單。[稅金] 表格結尾處會自動計算稅金總計" sqref="A1" xr:uid="{00000000-0002-0000-0400-000008000000}"/>
    <dataValidation allowBlank="1" showInputMessage="1" showErrorMessage="1" prompt="此工作表中的工作表標題會自動更新。公司標誌位置是從儲存格 H1 開始" sqref="B1" xr:uid="{00000000-0002-0000-0400-000009000000}"/>
    <dataValidation allowBlank="1" showInputMessage="1" showErrorMessage="1" prompt="此儲存格中的公司名稱會自動更新" sqref="B2" xr:uid="{00000000-0002-0000-0400-00000A000000}"/>
    <dataValidation allowBlank="1" showInputMessage="1" showErrorMessage="1" prompt="右側儲存格會根據下方表格的輸入項自動更新本期稅金總計" sqref="B3" xr:uid="{00000000-0002-0000-0400-00000B000000}"/>
    <dataValidation allowBlank="1" showInputMessage="1" showErrorMessage="1" prompt="下方儲存格會自動更新本期稅金總計 (以千為單位)" sqref="C2" xr:uid="{00000000-0002-0000-0400-00000C000000}"/>
    <dataValidation allowBlank="1" showInputMessage="1" showErrorMessage="1" prompt="此儲存格會自動更新本期稅金總計 (以千為單位)" sqref="C3" xr:uid="{00000000-0002-0000-0400-00000D000000}"/>
    <dataValidation allowBlank="1" showInputMessage="1" showErrorMessage="1" prompt="請在此儲存格中新增公司標誌" sqref="H1:I3" xr:uid="{00000000-0002-0000-0400-00000E000000}"/>
    <dataValidation type="list" errorStyle="warning" allowBlank="1" showInputMessage="1" showErrorMessage="1" error="從清單中選取項目。選取 [取消]，然後按 ALT+向下鍵以開啟下拉式清單，再按 ENTER 來選取" sqref="B5:B9" xr:uid="{00000000-0002-0000-0400-00000F000000}">
      <formula1>INDIRECT("類別[類別]")</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B8"/>
  <sheetViews>
    <sheetView showGridLines="0" zoomScaleNormal="100" workbookViewId="0"/>
  </sheetViews>
  <sheetFormatPr defaultRowHeight="17.25" customHeight="1" x14ac:dyDescent="0.25"/>
  <cols>
    <col min="1" max="1" width="2.109375" style="1" customWidth="1"/>
    <col min="2" max="2" width="29.6640625" style="1" customWidth="1"/>
    <col min="3" max="3" width="2.77734375" style="1" customWidth="1"/>
    <col min="4" max="16384" width="8.88671875" style="1"/>
  </cols>
  <sheetData>
    <row r="1" spans="2:2" ht="39.75" customHeight="1" x14ac:dyDescent="0.25">
      <c r="B1" s="1" t="s">
        <v>72</v>
      </c>
    </row>
    <row r="2" spans="2:2" ht="17.25" customHeight="1" x14ac:dyDescent="0.25">
      <c r="B2" s="6" t="s">
        <v>25</v>
      </c>
    </row>
    <row r="3" spans="2:2" ht="17.25" customHeight="1" x14ac:dyDescent="0.25">
      <c r="B3" s="6" t="s">
        <v>27</v>
      </c>
    </row>
    <row r="4" spans="2:2" ht="17.25" customHeight="1" x14ac:dyDescent="0.25">
      <c r="B4" s="6" t="s">
        <v>40</v>
      </c>
    </row>
    <row r="5" spans="2:2" ht="17.25" customHeight="1" x14ac:dyDescent="0.25">
      <c r="B5" s="6" t="s">
        <v>46</v>
      </c>
    </row>
    <row r="6" spans="2:2" ht="17.25" customHeight="1" x14ac:dyDescent="0.25">
      <c r="B6" s="6" t="s">
        <v>47</v>
      </c>
    </row>
    <row r="7" spans="2:2" ht="17.25" customHeight="1" x14ac:dyDescent="0.25">
      <c r="B7" s="6" t="s">
        <v>48</v>
      </c>
    </row>
    <row r="8" spans="2:2" ht="17.25" customHeight="1" x14ac:dyDescent="0.25">
      <c r="B8" s="6" t="s">
        <v>65</v>
      </c>
    </row>
  </sheetData>
  <phoneticPr fontId="1" type="noConversion"/>
  <dataValidations count="2">
    <dataValidation allowBlank="1" showInputMessage="1" showErrorMessage="1" prompt="請在此工作表中建立營收、收入、支出和稅金類型的類別清單。這些值是用來將描述分類，以便在 [儀表板] 工作表上呈現更佳的會計資料" sqref="A1" xr:uid="{00000000-0002-0000-0500-000000000000}"/>
    <dataValidation allowBlank="1" showInputMessage="1" showErrorMessage="1" prompt="請在此標題下方的欄中輸入類別。您可以使用標題篩選來尋找特定項目" sqref="B1" xr:uid="{00000000-0002-0000-0500-000001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33</vt:i4>
      </vt:variant>
    </vt:vector>
  </HeadingPairs>
  <TitlesOfParts>
    <vt:vector size="39" baseType="lpstr">
      <vt:lpstr>儀表板</vt:lpstr>
      <vt:lpstr>銷售</vt:lpstr>
      <vt:lpstr>收入</vt:lpstr>
      <vt:lpstr>支出</vt:lpstr>
      <vt:lpstr>稅金</vt:lpstr>
      <vt:lpstr>類別</vt:lpstr>
      <vt:lpstr>支出!Print_Titles</vt:lpstr>
      <vt:lpstr>收入!Print_Titles</vt:lpstr>
      <vt:lpstr>稅金!Print_Titles</vt:lpstr>
      <vt:lpstr>儀表板!Print_Titles</vt:lpstr>
      <vt:lpstr>銷售!Print_Titles</vt:lpstr>
      <vt:lpstr>類別!Print_Titles</vt:lpstr>
      <vt:lpstr>公司_名稱</vt:lpstr>
      <vt:lpstr>列標題區域1..C3</vt:lpstr>
      <vt:lpstr>列標題區域1..C3.3</vt:lpstr>
      <vt:lpstr>列標題區域1..C3.4</vt:lpstr>
      <vt:lpstr>列標題區域1..C3.5</vt:lpstr>
      <vt:lpstr>列標題區域1..C4</vt:lpstr>
      <vt:lpstr>列標題區域2..H20</vt:lpstr>
      <vt:lpstr>活頁簿_日期</vt:lpstr>
      <vt:lpstr>活頁簿_標題</vt:lpstr>
      <vt:lpstr>淨_利</vt:lpstr>
      <vt:lpstr>標題​​1</vt:lpstr>
      <vt:lpstr>標題2</vt:lpstr>
      <vt:lpstr>標題3</vt:lpstr>
      <vt:lpstr>標題4</vt:lpstr>
      <vt:lpstr>標題5</vt:lpstr>
      <vt:lpstr>標題6</vt:lpstr>
      <vt:lpstr>總計_一般_行政</vt:lpstr>
      <vt:lpstr>總計_毛_利</vt:lpstr>
      <vt:lpstr>總計_收入_營運</vt:lpstr>
      <vt:lpstr>總計_其他_支出</vt:lpstr>
      <vt:lpstr>總計_其他_收入</vt:lpstr>
      <vt:lpstr>總計_研究_和_開發</vt:lpstr>
      <vt:lpstr>總計_稅金</vt:lpstr>
      <vt:lpstr>總計_銷售_成本</vt:lpstr>
      <vt:lpstr>總計_銷售_和_行銷</vt:lpstr>
      <vt:lpstr>總計_銷售_營收</vt:lpstr>
      <vt:lpstr>總計_營運_支出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ADMIN</cp:lastModifiedBy>
  <dcterms:created xsi:type="dcterms:W3CDTF">2017-03-06T04:09:35Z</dcterms:created>
  <dcterms:modified xsi:type="dcterms:W3CDTF">2018-05-07T07:43:20Z</dcterms:modified>
  <cp:version/>
</cp:coreProperties>
</file>