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bookViews>
    <workbookView xWindow="0" yWindow="0" windowWidth="20490" windowHeight="6930" xr2:uid="{00000000-000D-0000-FFFF-FFFF00000000}"/>
  </bookViews>
  <sheets>
    <sheet name="每週銷售活動" sheetId="1" r:id="rId1"/>
  </sheets>
  <definedNames>
    <definedName name="_xlnm.Print_Titles" localSheetId="0">每週銷售活動!$5:$5</definedName>
    <definedName name="列標題區域1..J3">每週銷售活動!$I$1:$I$2</definedName>
    <definedName name="列標題區域2..M3">每週銷售活動!$L$1:$L$2</definedName>
    <definedName name="標題​​1">活動[[#Headers],[星期]]</definedName>
  </definedNames>
  <calcPr calcId="162913"/>
</workbook>
</file>

<file path=xl/calcChain.xml><?xml version="1.0" encoding="utf-8"?>
<calcChain xmlns="http://schemas.openxmlformats.org/spreadsheetml/2006/main">
  <c r="I13" i="1" l="1"/>
  <c r="F16" i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<sst xmlns="http://schemas.openxmlformats.org/spreadsheetml/2006/main" count="33" uniqueCount="30">
  <si>
    <t>星期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</si>
  <si>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</si>
  <si>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</si>
  <si>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</si>
  <si>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</si>
  <si>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</si>
  <si>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</si>
  <si>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</si>
  <si>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合計</t>
  </si>
  <si>
    <t>目標</t>
  </si>
  <si>
    <t>差異</t>
  </si>
  <si>
    <t>*說明</t>
  </si>
  <si>
    <t>核准</t>
  </si>
  <si>
    <t>銷售服務處內</t>
  </si>
  <si>
    <t>銷售服務處外</t>
  </si>
  <si>
    <t>辦公室拜訪</t>
  </si>
  <si>
    <t>電話訪問</t>
  </si>
  <si>
    <t>既有客戶電話</t>
  </si>
  <si>
    <t>新客戶電話</t>
  </si>
  <si>
    <t>銷售人員</t>
  </si>
  <si>
    <t>地點</t>
  </si>
  <si>
    <t>客房數</t>
  </si>
  <si>
    <t>姓名</t>
  </si>
  <si>
    <t>食物與飲料</t>
  </si>
  <si>
    <t>會議室租借</t>
  </si>
  <si>
    <t>每週結束</t>
  </si>
  <si>
    <t>今天的日期</t>
  </si>
  <si>
    <t>其他*</t>
  </si>
  <si>
    <t>日期</t>
  </si>
  <si>
    <r>
      <rPr>
        <b/>
        <sz val="24"/>
        <color theme="3"/>
        <rFont val="Microsoft JhengHei UI"/>
        <family val="2"/>
        <charset val="136"/>
      </rPr>
      <t>每週</t>
    </r>
    <r>
      <rPr>
        <sz val="24"/>
        <color theme="4" tint="-0.499984740745262"/>
        <rFont val="Microsoft JhengHei UI"/>
        <family val="2"/>
        <charset val="136"/>
      </rPr>
      <t>銷售活動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</si>
</sst>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NT$&quot;#,##0.00"/>
  </numFmts>
  <fonts count="30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i/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4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8"/>
      <color theme="0"/>
      <name val="Microsoft JhengHei UI"/>
      <family val="2"/>
    </font>
    <font>
      <sz val="11"/>
      <color theme="5" tint="-0.24994659260841701"/>
      <name val="Microsoft JhengHei UI"/>
      <family val="2"/>
    </font>
    <font>
      <sz val="9"/>
      <name val="細明體"/>
      <family val="3"/>
      <charset val="136"/>
    </font>
    <font>
      <sz val="24"/>
      <color theme="4" tint="-0.499984740745262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1"/>
      <color theme="5" tint="-0.249977111117893"/>
      <name val="Microsoft JhengHei UI"/>
      <family val="2"/>
      <charset val="136"/>
    </font>
    <font>
      <sz val="11"/>
      <color theme="5" tint="-0.24994659260841701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5" tint="-0.499984740745262"/>
      <name val="Microsoft JhengHei U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 applyNumberFormat="0" applyFill="0" applyBorder="0" applyProtection="0">
      <alignment wrapText="1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14" fontId="6" fillId="0" borderId="0" applyFill="0" applyBorder="0" applyAlignment="0" applyProtection="0"/>
    <xf numFmtId="0" fontId="20" fillId="0" borderId="0" applyNumberFormat="0" applyFill="0" applyBorder="0" applyProtection="0">
      <alignment horizontal="left" wrapText="1"/>
    </xf>
    <xf numFmtId="0" fontId="11" fillId="0" borderId="0" applyNumberFormat="0" applyFill="0" applyBorder="0" applyProtection="0">
      <alignment vertical="center"/>
    </xf>
    <xf numFmtId="180" fontId="6" fillId="0" borderId="0" applyFill="0" applyBorder="0" applyProtection="0">
      <alignment vertical="center"/>
    </xf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0" borderId="10" applyNumberFormat="0" applyFill="0" applyProtection="0">
      <alignment vertical="top" wrapText="1"/>
    </xf>
    <xf numFmtId="179" fontId="6" fillId="0" borderId="0" applyFill="0" applyBorder="0" applyAlignment="0" applyProtection="0"/>
    <xf numFmtId="177" fontId="6" fillId="0" borderId="0" applyFill="0" applyBorder="0" applyAlignment="0" applyProtection="0"/>
    <xf numFmtId="178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9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6" fillId="4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18" applyNumberFormat="0" applyAlignment="0" applyProtection="0"/>
    <xf numFmtId="0" fontId="15" fillId="10" borderId="19" applyNumberFormat="0" applyAlignment="0" applyProtection="0"/>
    <xf numFmtId="0" fontId="4" fillId="10" borderId="18" applyNumberFormat="0" applyAlignment="0" applyProtection="0"/>
    <xf numFmtId="0" fontId="13" fillId="0" borderId="20" applyNumberFormat="0" applyFill="0" applyAlignment="0" applyProtection="0"/>
    <xf numFmtId="0" fontId="5" fillId="11" borderId="21" applyNumberFormat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>
      <alignment wrapText="1"/>
    </xf>
    <xf numFmtId="0" fontId="16" fillId="0" borderId="0" xfId="1" applyFont="1" applyAlignment="1">
      <alignment horizontal="left" vertical="center"/>
    </xf>
    <xf numFmtId="0" fontId="24" fillId="0" borderId="0" xfId="2" applyFont="1">
      <alignment horizontal="right"/>
    </xf>
    <xf numFmtId="0" fontId="24" fillId="0" borderId="0" xfId="3" applyFont="1">
      <alignment horizontal="left"/>
    </xf>
    <xf numFmtId="14" fontId="24" fillId="0" borderId="0" xfId="4" applyNumberFormat="1" applyFont="1" applyAlignment="1">
      <alignment horizontal="left"/>
    </xf>
    <xf numFmtId="0" fontId="24" fillId="0" borderId="0" xfId="0" applyFont="1">
      <alignment wrapText="1"/>
    </xf>
    <xf numFmtId="0" fontId="24" fillId="0" borderId="0" xfId="2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14" fontId="24" fillId="0" borderId="0" xfId="4" applyNumberFormat="1" applyFont="1" applyAlignment="1">
      <alignment horizontal="left" vertical="center"/>
    </xf>
    <xf numFmtId="0" fontId="25" fillId="0" borderId="0" xfId="5" applyFont="1">
      <alignment horizontal="left" wrapText="1"/>
    </xf>
    <xf numFmtId="0" fontId="26" fillId="0" borderId="0" xfId="5" applyFont="1">
      <alignment horizontal="left" wrapText="1"/>
    </xf>
    <xf numFmtId="0" fontId="27" fillId="0" borderId="0" xfId="6" applyFont="1">
      <alignment vertical="center"/>
    </xf>
    <xf numFmtId="180" fontId="24" fillId="0" borderId="0" xfId="7" applyNumberFormat="1" applyFont="1">
      <alignment vertical="center"/>
    </xf>
    <xf numFmtId="180" fontId="24" fillId="2" borderId="0" xfId="8" applyNumberFormat="1" applyFont="1" applyAlignment="1">
      <alignment vertical="center"/>
    </xf>
    <xf numFmtId="0" fontId="28" fillId="5" borderId="0" xfId="9" applyFont="1" applyFill="1" applyAlignment="1">
      <alignment vertical="center"/>
    </xf>
    <xf numFmtId="180" fontId="28" fillId="5" borderId="0" xfId="7" applyNumberFormat="1" applyFont="1" applyFill="1">
      <alignment vertical="center"/>
    </xf>
    <xf numFmtId="180" fontId="28" fillId="5" borderId="0" xfId="7" applyNumberFormat="1" applyFont="1" applyFill="1" applyAlignment="1">
      <alignment vertical="center"/>
    </xf>
    <xf numFmtId="0" fontId="24" fillId="0" borderId="0" xfId="0" applyFont="1" applyAlignment="1">
      <alignment horizontal="center"/>
    </xf>
    <xf numFmtId="180" fontId="29" fillId="3" borderId="1" xfId="7" applyNumberFormat="1" applyFont="1" applyFill="1" applyBorder="1">
      <alignment vertical="center"/>
    </xf>
    <xf numFmtId="180" fontId="24" fillId="3" borderId="2" xfId="7" applyNumberFormat="1" applyFont="1" applyFill="1" applyBorder="1">
      <alignment vertical="center"/>
    </xf>
    <xf numFmtId="180" fontId="24" fillId="3" borderId="3" xfId="7" applyNumberFormat="1" applyFont="1" applyFill="1" applyBorder="1">
      <alignment vertical="center"/>
    </xf>
    <xf numFmtId="180" fontId="29" fillId="3" borderId="4" xfId="7" applyNumberFormat="1" applyFont="1" applyFill="1" applyBorder="1">
      <alignment vertical="center"/>
    </xf>
    <xf numFmtId="180" fontId="24" fillId="3" borderId="5" xfId="7" applyNumberFormat="1" applyFont="1" applyFill="1" applyBorder="1">
      <alignment vertical="center"/>
    </xf>
    <xf numFmtId="0" fontId="24" fillId="0" borderId="11" xfId="11" applyFont="1" applyBorder="1" applyAlignment="1">
      <alignment horizontal="left" vertical="top"/>
    </xf>
    <xf numFmtId="0" fontId="24" fillId="0" borderId="12" xfId="11" applyFont="1" applyBorder="1" applyAlignment="1">
      <alignment horizontal="left" vertical="top"/>
    </xf>
    <xf numFmtId="0" fontId="24" fillId="0" borderId="17" xfId="11" applyFont="1" applyBorder="1" applyAlignment="1">
      <alignment horizontal="left" vertical="top"/>
    </xf>
    <xf numFmtId="0" fontId="24" fillId="0" borderId="14" xfId="11" applyFont="1" applyBorder="1" applyAlignment="1">
      <alignment horizontal="left" vertical="top"/>
    </xf>
    <xf numFmtId="0" fontId="24" fillId="0" borderId="15" xfId="11" applyFont="1" applyBorder="1" applyAlignment="1">
      <alignment horizontal="left" vertical="top"/>
    </xf>
    <xf numFmtId="0" fontId="24" fillId="0" borderId="16" xfId="11" applyFont="1" applyBorder="1" applyAlignment="1">
      <alignment horizontal="left" vertical="top"/>
    </xf>
    <xf numFmtId="0" fontId="24" fillId="0" borderId="13" xfId="0" applyFont="1" applyBorder="1" applyAlignment="1">
      <alignment horizontal="left"/>
    </xf>
  </cellXfs>
  <cellStyles count="57">
    <cellStyle name="20% - 輔色1" xfId="34" builtinId="30" customBuiltin="1"/>
    <cellStyle name="20% - 輔色2" xfId="38" builtinId="34" customBuiltin="1"/>
    <cellStyle name="20% - 輔色3" xfId="42" builtinId="38" customBuiltin="1"/>
    <cellStyle name="20% - 輔色4" xfId="46" builtinId="42" customBuiltin="1"/>
    <cellStyle name="20% - 輔色5" xfId="50" builtinId="46" customBuiltin="1"/>
    <cellStyle name="20% - 輔色6" xfId="54" builtinId="50" customBuiltin="1"/>
    <cellStyle name="40% - 輔色1" xfId="35" builtinId="31" customBuiltin="1"/>
    <cellStyle name="40% - 輔色2" xfId="39" builtinId="35" customBuiltin="1"/>
    <cellStyle name="40% - 輔色3" xfId="43" builtinId="39" customBuiltin="1"/>
    <cellStyle name="40% - 輔色4" xfId="47" builtinId="43" customBuiltin="1"/>
    <cellStyle name="40% - 輔色5" xfId="51" builtinId="47" customBuiltin="1"/>
    <cellStyle name="40% - 輔色6" xfId="55" builtinId="51" customBuiltin="1"/>
    <cellStyle name="60% - 輔色1" xfId="36" builtinId="32" customBuiltin="1"/>
    <cellStyle name="60% - 輔色2" xfId="40" builtinId="36" customBuiltin="1"/>
    <cellStyle name="60% - 輔色3" xfId="44" builtinId="40" customBuiltin="1"/>
    <cellStyle name="60% - 輔色4" xfId="48" builtinId="44" customBuiltin="1"/>
    <cellStyle name="60% - 輔色5" xfId="52" builtinId="48" customBuiltin="1"/>
    <cellStyle name="60% - 輔色6" xfId="56" builtinId="52" customBuiltin="1"/>
    <cellStyle name="一般" xfId="0" builtinId="0" customBuiltin="1"/>
    <cellStyle name="千分位" xfId="12" builtinId="3" customBuiltin="1"/>
    <cellStyle name="千分位[0]" xfId="13" builtinId="6" customBuiltin="1"/>
    <cellStyle name="中等" xfId="26" builtinId="28" customBuiltin="1"/>
    <cellStyle name="日期自訂" xfId="4" xr:uid="{00000000-0005-0000-0000-000005000000}"/>
    <cellStyle name="目標變量" xfId="10" xr:uid="{00000000-0005-0000-0000-000009000000}"/>
    <cellStyle name="合計" xfId="22" builtinId="25" customBuiltin="1"/>
    <cellStyle name="好" xfId="24" builtinId="26" customBuiltin="1"/>
    <cellStyle name="百分比" xfId="16" builtinId="5" customBuiltin="1"/>
    <cellStyle name="表格合計" xfId="9" xr:uid="{00000000-0005-0000-0000-000014000000}"/>
    <cellStyle name="表格標題" xfId="5" xr:uid="{00000000-0005-0000-0000-000013000000}"/>
    <cellStyle name="附註" xfId="11" xr:uid="{00000000-0005-0000-0000-000011000000}"/>
    <cellStyle name="星期" xfId="6" xr:uid="{00000000-0005-0000-0000-000006000000}"/>
    <cellStyle name="計算方式" xfId="29" builtinId="22" customBuiltin="1"/>
    <cellStyle name="貨幣" xfId="14" builtinId="4" customBuiltin="1"/>
    <cellStyle name="貨幣 [0]" xfId="15" builtinId="7" customBuiltin="1"/>
    <cellStyle name="貨幣自訂" xfId="7" xr:uid="{00000000-0005-0000-0000-000004000000}"/>
    <cellStyle name="連結的儲存格" xfId="30" builtinId="24" customBuiltin="1"/>
    <cellStyle name="備註" xfId="20" builtinId="10" customBuiltin="1"/>
    <cellStyle name="說明文字" xfId="21" builtinId="53" customBuiltin="1"/>
    <cellStyle name="輔色1" xfId="33" builtinId="29" customBuiltin="1"/>
    <cellStyle name="輔色2" xfId="37" builtinId="33" customBuiltin="1"/>
    <cellStyle name="輔色3" xfId="41" builtinId="37" customBuiltin="1"/>
    <cellStyle name="輔色4" xfId="45" builtinId="41" customBuiltin="1"/>
    <cellStyle name="輔色5" xfId="49" builtinId="45" customBuiltin="1"/>
    <cellStyle name="輔色6" xfId="53" builtinId="49" customBuiltin="1"/>
    <cellStyle name="標題" xfId="1" builtinId="15" customBuiltin="1"/>
    <cellStyle name="標題 1" xfId="17" builtinId="16" customBuiltin="1"/>
    <cellStyle name="標題 2" xfId="18" builtinId="17" customBuiltin="1"/>
    <cellStyle name="標題 3" xfId="19" builtinId="18" customBuiltin="1"/>
    <cellStyle name="標題 4" xfId="23" builtinId="19" customBuiltin="1"/>
    <cellStyle name="標籤" xfId="2" xr:uid="{00000000-0005-0000-0000-00000E000000}"/>
    <cellStyle name="請勿輸入" xfId="8" xr:uid="{00000000-0005-0000-0000-000007000000}"/>
    <cellStyle name="輸入" xfId="27" builtinId="20" customBuiltin="1"/>
    <cellStyle name="輸入自訂" xfId="3" xr:uid="{00000000-0005-0000-0000-00000D000000}"/>
    <cellStyle name="輸出" xfId="28" builtinId="21" customBuiltin="1"/>
    <cellStyle name="檢查儲存格" xfId="31" builtinId="23" customBuiltin="1"/>
    <cellStyle name="壞" xfId="25" builtinId="27" customBuiltin="1"/>
    <cellStyle name="警告文字" xfId="32" builtinId="11" customBuiltin="1"/>
  </cellStyles>
  <dxfs count="3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29"/>
      <tableStyleElement type="headerRow" dxfId="28"/>
      <tableStyleElement type="totalRow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活動" displayName="活動" ref="B5:M13" totalsRowCount="1" headerRowDxfId="2" dataDxfId="0" totalsRowDxfId="1">
  <tableColumns count="12">
    <tableColumn id="1" xr3:uid="{00000000-0010-0000-0000-000001000000}" name="星期" totalsRowLabel="合計" dataDxfId="26" totalsRowDxfId="25" dataCellStyle="表格合計" totalsRowCellStyle="表格合計"/>
    <tableColumn id="2" xr3:uid="{00000000-0010-0000-0000-000002000000}" name="銷售服務處內" totalsRowFunction="sum" dataDxfId="24" totalsRowDxfId="23" dataCellStyle="貨幣自訂" totalsRowCellStyle="貨幣自訂"/>
    <tableColumn id="3" xr3:uid="{00000000-0010-0000-0000-000003000000}" name="銷售服務處外" totalsRowFunction="sum" dataDxfId="22" totalsRowDxfId="21" dataCellStyle="貨幣自訂" totalsRowCellStyle="貨幣自訂"/>
    <tableColumn id="4" xr3:uid="{00000000-0010-0000-0000-000004000000}" name="辦公室拜訪" totalsRowFunction="sum" dataDxfId="20" totalsRowDxfId="19" dataCellStyle="貨幣自訂" totalsRowCellStyle="貨幣自訂"/>
    <tableColumn id="5" xr3:uid="{00000000-0010-0000-0000-000005000000}" name="電話訪問" totalsRowFunction="sum" dataDxfId="18" totalsRowDxfId="17" dataCellStyle="貨幣自訂" totalsRowCellStyle="貨幣自訂"/>
    <tableColumn id="6" xr3:uid="{00000000-0010-0000-0000-000006000000}" name="既有客戶電話" totalsRowFunction="sum" dataDxfId="16" totalsRowDxfId="15" dataCellStyle="貨幣自訂" totalsRowCellStyle="貨幣自訂"/>
    <tableColumn id="7" xr3:uid="{00000000-0010-0000-0000-000007000000}" name="新客戶電話" totalsRowFunction="sum" dataDxfId="14" totalsRowDxfId="13" dataCellStyle="貨幣自訂" totalsRowCellStyle="貨幣自訂"/>
    <tableColumn id="8" xr3:uid="{00000000-0010-0000-0000-000008000000}" name="客房數" totalsRowFunction="sum" dataDxfId="12" totalsRowDxfId="11" dataCellStyle="貨幣自訂" totalsRowCellStyle="貨幣自訂"/>
    <tableColumn id="9" xr3:uid="{00000000-0010-0000-0000-000009000000}" name="食物與飲料" totalsRowFunction="sum" dataDxfId="10" totalsRowDxfId="9" dataCellStyle="貨幣自訂" totalsRowCellStyle="貨幣自訂"/>
    <tableColumn id="10" xr3:uid="{00000000-0010-0000-0000-00000A000000}" name="會議室租借" totalsRowFunction="sum" dataDxfId="8" totalsRowDxfId="7" dataCellStyle="貨幣自訂" totalsRowCellStyle="貨幣自訂"/>
    <tableColumn id="11" xr3:uid="{00000000-0010-0000-0000-00000B000000}" name="其他*" totalsRowFunction="sum" dataDxfId="6" totalsRowDxfId="5" dataCellStyle="貨幣自訂" totalsRowCellStyle="貨幣自訂"/>
    <tableColumn id="12" xr3:uid="{00000000-0010-0000-0000-00000C000000}" name="合計" totalsRowFunction="sum" dataDxfId="4" totalsRowDxfId="3" dataCellStyle="貨幣自訂" totalsRowCellStyle="貨幣自訂">
      <calculatedColumnFormula>SUM(活動[[#This Row],[銷售服務處內]:[其他*]])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請在此表格中輸入星期與各種銷售花費，包括辦公室拜訪、電話訪問、食物與飲料和會議室租金。系統會自動計算合計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5"/>
  <cols>
    <col min="1" max="1" width="2.33203125" style="5" customWidth="1"/>
    <col min="2" max="2" width="14.6640625" style="5" customWidth="1"/>
    <col min="3" max="8" width="13.6640625" style="5" customWidth="1"/>
    <col min="9" max="9" width="14.21875" style="5" customWidth="1"/>
    <col min="10" max="13" width="13.6640625" style="5" customWidth="1"/>
    <col min="14" max="14" width="2.6640625" style="5" customWidth="1"/>
    <col min="15" max="16384" width="8.88671875" style="5"/>
  </cols>
  <sheetData>
    <row r="1" spans="2:13" ht="12" customHeight="1" x14ac:dyDescent="0.25">
      <c r="B1" s="1" t="s">
        <v>29</v>
      </c>
      <c r="C1" s="1"/>
      <c r="D1" s="1"/>
      <c r="E1" s="1"/>
      <c r="F1" s="1"/>
      <c r="G1" s="1"/>
      <c r="H1" s="1"/>
      <c r="I1" s="2" t="s">
        <v>19</v>
      </c>
      <c r="J1" s="3" t="s">
        <v>22</v>
      </c>
      <c r="K1" s="3"/>
      <c r="L1" s="2" t="s">
        <v>25</v>
      </c>
      <c r="M1" s="4" t="s">
        <v>28</v>
      </c>
    </row>
    <row r="2" spans="2:13" ht="20.25" customHeight="1" x14ac:dyDescent="0.25">
      <c r="B2" s="1"/>
      <c r="C2" s="1"/>
      <c r="D2" s="1"/>
      <c r="E2" s="1"/>
      <c r="F2" s="1"/>
      <c r="G2" s="1"/>
      <c r="H2" s="1"/>
      <c r="I2" s="2"/>
      <c r="J2" s="3"/>
      <c r="K2" s="3"/>
      <c r="L2" s="2"/>
      <c r="M2" s="4"/>
    </row>
    <row r="3" spans="2:13" ht="20.25" customHeight="1" x14ac:dyDescent="0.25">
      <c r="B3" s="1"/>
      <c r="C3" s="1"/>
      <c r="D3" s="1"/>
      <c r="E3" s="1"/>
      <c r="F3" s="1"/>
      <c r="G3" s="1"/>
      <c r="H3" s="1"/>
      <c r="I3" s="6" t="s">
        <v>20</v>
      </c>
      <c r="J3" s="7" t="s">
        <v>20</v>
      </c>
      <c r="K3" s="7"/>
      <c r="L3" s="6" t="s">
        <v>26</v>
      </c>
      <c r="M3" s="8" t="s">
        <v>28</v>
      </c>
    </row>
    <row r="4" spans="2:13" ht="29.25" customHeight="1" x14ac:dyDescent="0.25">
      <c r="B4" s="1"/>
      <c r="C4" s="1"/>
      <c r="D4" s="1"/>
      <c r="E4" s="1"/>
      <c r="F4" s="1"/>
      <c r="G4" s="1"/>
      <c r="H4" s="1"/>
      <c r="I4" s="6"/>
      <c r="J4" s="7"/>
      <c r="K4" s="7"/>
      <c r="L4" s="6"/>
      <c r="M4" s="8"/>
    </row>
    <row r="5" spans="2:13" ht="30.75" customHeight="1" x14ac:dyDescent="0.25">
      <c r="B5" s="9" t="s">
        <v>0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21</v>
      </c>
      <c r="J5" s="10" t="s">
        <v>23</v>
      </c>
      <c r="K5" s="10" t="s">
        <v>24</v>
      </c>
      <c r="L5" s="10" t="s">
        <v>27</v>
      </c>
      <c r="M5" s="10" t="s">
        <v>8</v>
      </c>
    </row>
    <row r="6" spans="2:13" ht="20.25" customHeight="1" x14ac:dyDescent="0.25">
      <c r="B6" s="11" t="s">
        <v>1</v>
      </c>
      <c r="C6" s="12">
        <v>14</v>
      </c>
      <c r="D6" s="12">
        <v>23</v>
      </c>
      <c r="E6" s="12">
        <v>4</v>
      </c>
      <c r="F6" s="12">
        <v>45</v>
      </c>
      <c r="G6" s="12">
        <v>22</v>
      </c>
      <c r="H6" s="12">
        <v>2</v>
      </c>
      <c r="I6" s="12">
        <v>100</v>
      </c>
      <c r="J6" s="12">
        <v>0</v>
      </c>
      <c r="K6" s="12">
        <v>0</v>
      </c>
      <c r="L6" s="12">
        <v>0</v>
      </c>
      <c r="M6" s="13">
        <f>SUM(活動[[#This Row],[銷售服務處內]:[其他*]])</f>
        <v>210</v>
      </c>
    </row>
    <row r="7" spans="2:13" ht="20.25" customHeight="1" x14ac:dyDescent="0.25">
      <c r="B7" s="11" t="s">
        <v>2</v>
      </c>
      <c r="C7" s="12">
        <v>23</v>
      </c>
      <c r="D7" s="12">
        <v>76</v>
      </c>
      <c r="E7" s="12">
        <v>10</v>
      </c>
      <c r="F7" s="12">
        <v>50</v>
      </c>
      <c r="G7" s="12">
        <v>54</v>
      </c>
      <c r="H7" s="12">
        <v>45</v>
      </c>
      <c r="I7" s="12">
        <v>80</v>
      </c>
      <c r="J7" s="12">
        <v>0</v>
      </c>
      <c r="K7" s="12">
        <v>0</v>
      </c>
      <c r="L7" s="12">
        <v>0</v>
      </c>
      <c r="M7" s="13">
        <f>SUM(活動[[#This Row],[銷售服務處內]:[其他*]])</f>
        <v>338</v>
      </c>
    </row>
    <row r="8" spans="2:13" ht="20.25" customHeight="1" x14ac:dyDescent="0.25">
      <c r="B8" s="11" t="s">
        <v>3</v>
      </c>
      <c r="C8" s="12">
        <v>4</v>
      </c>
      <c r="D8" s="12">
        <v>130</v>
      </c>
      <c r="E8" s="12">
        <v>11</v>
      </c>
      <c r="F8" s="12">
        <v>33</v>
      </c>
      <c r="G8" s="12">
        <v>67</v>
      </c>
      <c r="H8" s="12">
        <v>65</v>
      </c>
      <c r="I8" s="12">
        <v>400</v>
      </c>
      <c r="J8" s="12">
        <v>0</v>
      </c>
      <c r="K8" s="12">
        <v>0</v>
      </c>
      <c r="L8" s="12">
        <v>0</v>
      </c>
      <c r="M8" s="13">
        <f>SUM(活動[[#This Row],[銷售服務處內]:[其他*]])</f>
        <v>710</v>
      </c>
    </row>
    <row r="9" spans="2:13" ht="20.25" customHeight="1" x14ac:dyDescent="0.25">
      <c r="B9" s="11" t="s">
        <v>4</v>
      </c>
      <c r="C9" s="12">
        <v>102</v>
      </c>
      <c r="D9" s="12">
        <v>40</v>
      </c>
      <c r="E9" s="12">
        <v>18</v>
      </c>
      <c r="F9" s="12">
        <v>0</v>
      </c>
      <c r="G9" s="12">
        <v>86</v>
      </c>
      <c r="H9" s="12">
        <v>82</v>
      </c>
      <c r="I9" s="12">
        <v>97</v>
      </c>
      <c r="J9" s="12">
        <v>0</v>
      </c>
      <c r="K9" s="12">
        <v>0</v>
      </c>
      <c r="L9" s="12">
        <v>0</v>
      </c>
      <c r="M9" s="13">
        <f>SUM(活動[[#This Row],[銷售服務處內]:[其他*]])</f>
        <v>425</v>
      </c>
    </row>
    <row r="10" spans="2:13" ht="20.25" customHeight="1" x14ac:dyDescent="0.25">
      <c r="B10" s="11" t="s">
        <v>5</v>
      </c>
      <c r="C10" s="12">
        <v>33</v>
      </c>
      <c r="D10" s="12">
        <v>55</v>
      </c>
      <c r="E10" s="12">
        <v>22</v>
      </c>
      <c r="F10" s="12">
        <v>49</v>
      </c>
      <c r="G10" s="12">
        <v>143</v>
      </c>
      <c r="H10" s="12">
        <v>26</v>
      </c>
      <c r="I10" s="12">
        <v>50</v>
      </c>
      <c r="J10" s="12">
        <v>0</v>
      </c>
      <c r="K10" s="12">
        <v>0</v>
      </c>
      <c r="L10" s="12">
        <v>0</v>
      </c>
      <c r="M10" s="13">
        <f>SUM(活動[[#This Row],[銷售服務處內]:[其他*]])</f>
        <v>378</v>
      </c>
    </row>
    <row r="11" spans="2:13" ht="20.25" customHeight="1" x14ac:dyDescent="0.25">
      <c r="B11" s="11" t="s">
        <v>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f>SUM(活動[[#This Row],[銷售服務處內]:[其他*]])</f>
        <v>0</v>
      </c>
    </row>
    <row r="12" spans="2:13" ht="20.25" customHeight="1" x14ac:dyDescent="0.25">
      <c r="B12" s="11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f>SUM(活動[[#This Row],[銷售服務處內]:[其他*]])</f>
        <v>0</v>
      </c>
    </row>
    <row r="13" spans="2:13" ht="20.25" customHeight="1" x14ac:dyDescent="0.25">
      <c r="B13" s="14" t="s">
        <v>8</v>
      </c>
      <c r="C13" s="15">
        <f>SUBTOTAL(109,活動[銷售服務處內])</f>
        <v>176</v>
      </c>
      <c r="D13" s="15">
        <f>SUBTOTAL(109,活動[銷售服務處外])</f>
        <v>324</v>
      </c>
      <c r="E13" s="15">
        <f>SUBTOTAL(109,活動[辦公室拜訪])</f>
        <v>65</v>
      </c>
      <c r="F13" s="15">
        <f>SUBTOTAL(109,活動[電話訪問])</f>
        <v>177</v>
      </c>
      <c r="G13" s="15">
        <f>SUBTOTAL(109,活動[既有客戶電話])</f>
        <v>372</v>
      </c>
      <c r="H13" s="15">
        <f>SUBTOTAL(109,活動[新客戶電話])</f>
        <v>220</v>
      </c>
      <c r="I13" s="15">
        <f>SUBTOTAL(109,活動[客房數])</f>
        <v>727</v>
      </c>
      <c r="J13" s="15">
        <f>SUBTOTAL(109,活動[食物與飲料])</f>
        <v>0</v>
      </c>
      <c r="K13" s="15">
        <f>SUBTOTAL(109,活動[會議室租借])</f>
        <v>0</v>
      </c>
      <c r="L13" s="15">
        <f>SUBTOTAL(109,活動[其他*])</f>
        <v>0</v>
      </c>
      <c r="M13" s="16">
        <f>SUBTOTAL(109,活動[合計])</f>
        <v>2061</v>
      </c>
    </row>
    <row r="14" spans="2:13" ht="20.25" customHeight="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20.25" customHeight="1" x14ac:dyDescent="0.25">
      <c r="B15" s="18" t="s">
        <v>9</v>
      </c>
      <c r="C15" s="19">
        <v>200</v>
      </c>
      <c r="D15" s="19">
        <v>400</v>
      </c>
      <c r="E15" s="19">
        <v>300</v>
      </c>
      <c r="F15" s="19">
        <v>65</v>
      </c>
      <c r="G15" s="19">
        <v>500</v>
      </c>
      <c r="H15" s="19">
        <v>300</v>
      </c>
      <c r="I15" s="19">
        <v>400</v>
      </c>
      <c r="J15" s="19">
        <v>600</v>
      </c>
      <c r="K15" s="19">
        <v>300</v>
      </c>
      <c r="L15" s="19">
        <v>300</v>
      </c>
      <c r="M15" s="20">
        <f>SUM(C15:L15)</f>
        <v>3365</v>
      </c>
    </row>
    <row r="16" spans="2:13" ht="20.25" customHeight="1" x14ac:dyDescent="0.25">
      <c r="B16" s="21" t="s">
        <v>10</v>
      </c>
      <c r="C16" s="22">
        <f>SUM(活動[[#Totals],[銷售服務處內]]-C15)</f>
        <v>-24</v>
      </c>
      <c r="D16" s="22">
        <f>SUM(活動[[#Totals],[銷售服務處外]]-D15)</f>
        <v>-76</v>
      </c>
      <c r="E16" s="22">
        <f>SUM(活動[[#Totals],[辦公室拜訪]]-E15)</f>
        <v>-235</v>
      </c>
      <c r="F16" s="22">
        <f>SUM(活動[[#Totals],[電話訪問]]-F15)</f>
        <v>112</v>
      </c>
      <c r="G16" s="22">
        <f>SUM(活動[[#Totals],[既有客戶電話]]-G15)</f>
        <v>-128</v>
      </c>
      <c r="H16" s="22">
        <f>SUM(活動[[#Totals],[新客戶電話]]-H15)</f>
        <v>-80</v>
      </c>
      <c r="I16" s="22">
        <f>SUM(活動[[#Totals],[客房數]]-I15)</f>
        <v>327</v>
      </c>
      <c r="J16" s="22">
        <f>SUM(活動[[#Totals],[食物與飲料]]-J15)</f>
        <v>-600</v>
      </c>
      <c r="K16" s="22">
        <f>SUM(活動[[#Totals],[會議室租借]]-K15)</f>
        <v>-300</v>
      </c>
      <c r="L16" s="22">
        <f>SUM(活動[[#Totals],[其他*]]-L15)</f>
        <v>-300</v>
      </c>
      <c r="M16" s="20">
        <f>SUM(C16:L16)</f>
        <v>-1304</v>
      </c>
    </row>
    <row r="17" spans="2:6" ht="40.5" customHeight="1" x14ac:dyDescent="0.25"/>
    <row r="18" spans="2:6" ht="20.25" customHeight="1" x14ac:dyDescent="0.25">
      <c r="B18" s="23" t="s">
        <v>11</v>
      </c>
      <c r="C18" s="24"/>
      <c r="D18" s="24"/>
      <c r="E18" s="24"/>
      <c r="F18" s="25"/>
    </row>
    <row r="19" spans="2:6" ht="20.25" customHeight="1" x14ac:dyDescent="0.25">
      <c r="B19" s="26"/>
      <c r="C19" s="27"/>
      <c r="D19" s="27"/>
      <c r="E19" s="27"/>
      <c r="F19" s="28"/>
    </row>
    <row r="20" spans="2:6" ht="27.75" customHeight="1" x14ac:dyDescent="0.25">
      <c r="B20" s="5" t="s">
        <v>12</v>
      </c>
      <c r="C20" s="29"/>
      <c r="D20" s="29"/>
      <c r="E20" s="29"/>
      <c r="F20" s="29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phoneticPr fontId="21" type="noConversion"/>
  <dataValidations count="27">
    <dataValidation allowBlank="1" showInputMessage="1" showErrorMessage="1" prompt="在此工作表中建立每週銷售活動報告。請在 [活動] 表格中輸入銷售詳細資料，並在表格下方的列中輸入目標金額。系統會自動計算差異" sqref="A1" xr:uid="{00000000-0002-0000-0000-000000000000}"/>
    <dataValidation allowBlank="1" showInputMessage="1" showErrorMessage="1" prompt="在右側儲存格中輸入銷售人員姓名" sqref="I1" xr:uid="{00000000-0002-0000-0000-000001000000}"/>
    <dataValidation allowBlank="1" showInputMessage="1" showErrorMessage="1" prompt="在此儲存格中輸入銷售人員姓名" sqref="J1" xr:uid="{00000000-0002-0000-0000-000002000000}"/>
    <dataValidation allowBlank="1" showInputMessage="1" showErrorMessage="1" prompt="在右側儲存格中輸入地點" sqref="I3" xr:uid="{00000000-0002-0000-0000-000003000000}"/>
    <dataValidation allowBlank="1" showInputMessage="1" showErrorMessage="1" prompt="在此儲存格輸入地點" sqref="J3" xr:uid="{00000000-0002-0000-0000-000004000000}"/>
    <dataValidation allowBlank="1" showInputMessage="1" showErrorMessage="1" prompt="在右側儲存格中輸入工作日結束日期" sqref="L1" xr:uid="{00000000-0002-0000-0000-000005000000}"/>
    <dataValidation allowBlank="1" showInputMessage="1" showErrorMessage="1" prompt="在此儲存格中輸入工作日結束日期" sqref="M1" xr:uid="{00000000-0002-0000-0000-000006000000}"/>
    <dataValidation allowBlank="1" showInputMessage="1" showErrorMessage="1" prompt="在右側儲存格中輸入今天的日期" sqref="L3" xr:uid="{00000000-0002-0000-0000-000007000000}"/>
    <dataValidation allowBlank="1" showInputMessage="1" showErrorMessage="1" prompt="在此儲存格中輸入今天的日期" sqref="M3" xr:uid="{00000000-0002-0000-0000-000008000000}"/>
    <dataValidation allowBlank="1" showInputMessage="1" showErrorMessage="1" prompt="在此標題下方的欄中輸入星期" sqref="B5" xr:uid="{00000000-0002-0000-0000-000009000000}"/>
    <dataValidation allowBlank="1" showInputMessage="1" showErrorMessage="1" prompt="在此標題下方的欄中輸入銷售服務處內的金額" sqref="C5" xr:uid="{00000000-0002-0000-0000-00000A000000}"/>
    <dataValidation allowBlank="1" showInputMessage="1" showErrorMessage="1" prompt="在此標題下方的欄中輸入銷售服務處外的金額" sqref="D5" xr:uid="{00000000-0002-0000-0000-00000B000000}"/>
    <dataValidation allowBlank="1" showInputMessage="1" showErrorMessage="1" prompt="在此標題下方的欄中輸入辦公室拜訪的花費" sqref="E5" xr:uid="{00000000-0002-0000-0000-00000C000000}"/>
    <dataValidation allowBlank="1" showInputMessage="1" showErrorMessage="1" prompt="在此標題下方的欄中輸入電話訪問的花費" sqref="F5" xr:uid="{00000000-0002-0000-0000-00000D000000}"/>
    <dataValidation allowBlank="1" showInputMessage="1" showErrorMessage="1" prompt="在此標題下方的欄中輸入既有客戶電話的花費" sqref="G5" xr:uid="{00000000-0002-0000-0000-00000E000000}"/>
    <dataValidation allowBlank="1" showInputMessage="1" showErrorMessage="1" prompt="在此標題下方的欄中輸入新客戶電話的花費" sqref="H5" xr:uid="{00000000-0002-0000-0000-00000F000000}"/>
    <dataValidation allowBlank="1" showInputMessage="1" showErrorMessage="1" prompt="在此標題下方的欄中輸入客房的花費" sqref="I5" xr:uid="{00000000-0002-0000-0000-000010000000}"/>
    <dataValidation allowBlank="1" showInputMessage="1" showErrorMessage="1" prompt="在此標題下方的欄中輸入食物與飲料的花費" sqref="J5" xr:uid="{00000000-0002-0000-0000-000011000000}"/>
    <dataValidation allowBlank="1" showInputMessage="1" showErrorMessage="1" prompt="在此標題下方的欄中輸入會議室租金" sqref="K5" xr:uid="{00000000-0002-0000-0000-000012000000}"/>
    <dataValidation allowBlank="1" showInputMessage="1" showErrorMessage="1" prompt="在此標題下方的欄中輸入其他花費" sqref="L5" xr:uid="{00000000-0002-0000-0000-000013000000}"/>
    <dataValidation allowBlank="1" showInputMessage="1" showErrorMessage="1" prompt="此標題下方的欄中自動計算合計。請在表格下方的儲存格中輸入目標花費，系統會自動計算差異" sqref="M5" xr:uid="{00000000-0002-0000-0000-000014000000}"/>
    <dataValidation allowBlank="1" showInputMessage="1" showErrorMessage="1" prompt="請在右側儲存格中輸入目標花費。系統會自動計算差異" sqref="B15" xr:uid="{00000000-0002-0000-0000-000015000000}"/>
    <dataValidation allowBlank="1" showInputMessage="1" showErrorMessage="1" prompt="系統會自動計算差異，而圖示會更新於右側儲存格中。請在下方儲存格中輸入說明與核准" sqref="B16" xr:uid="{00000000-0002-0000-0000-000016000000}"/>
    <dataValidation allowBlank="1" showInputMessage="1" showErrorMessage="1" prompt="請在此儲存格中輸入說明，並在儲存格 C20 中輸入核准" sqref="B18:F19" xr:uid="{00000000-0002-0000-0000-000017000000}"/>
    <dataValidation allowBlank="1" showInputMessage="1" showErrorMessage="1" prompt="在右側儲存格中輸入核准" sqref="B20" xr:uid="{00000000-0002-0000-0000-000018000000}"/>
    <dataValidation allowBlank="1" showInputMessage="1" showErrorMessage="1" prompt="在此儲存格中輸入核准" sqref="C20:F20" xr:uid="{00000000-0002-0000-0000-000019000000}"/>
    <dataValidation allowBlank="1" showInputMessage="1" showErrorMessage="1" prompt="本儲存格為此工作表的標題。請在儲存格 J1 中輸入銷售人員姓名，在儲存格 J3 中輸入地點，並在儲存格 M1 與 M3 輸入日期" sqref="B1:H4" xr:uid="{00000000-0002-0000-0000-00001A000000}"/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每週銷售活動</vt:lpstr>
      <vt:lpstr>每週銷售活動!Print_Titles</vt:lpstr>
      <vt:lpstr>列標題區域1..J3</vt:lpstr>
      <vt:lpstr>列標題區域2..M3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2018-09-13T08:44:38Z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