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\\sh-cn-1\PubMed\Templates\20190527_Accessibility_Word_Excel_Q4_B9\04_PreDTP_Done\zh-TW\"/>
    </mc:Choice>
  </mc:AlternateContent>
  <xr:revisionPtr revIDLastSave="0" documentId="13_ncr:1_{3FB791D0-6C3E-4090-B1D6-9A472B17211D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支出" sheetId="1" r:id="rId1"/>
    <sheet name="收入" sheetId="2" r:id="rId2"/>
    <sheet name="損益摘要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25" i="1"/>
  <c r="H24" i="1"/>
  <c r="H19" i="1"/>
  <c r="H11" i="1"/>
  <c r="D11" i="1"/>
  <c r="C32" i="1" l="1"/>
  <c r="G24" i="1"/>
  <c r="C25" i="1"/>
  <c r="G19" i="1"/>
  <c r="C19" i="1"/>
  <c r="D19" i="1"/>
  <c r="G11" i="1"/>
  <c r="C11" i="1"/>
  <c r="H4" i="1" l="1"/>
  <c r="G4" i="1"/>
  <c r="C7" i="3" s="1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G8" i="2"/>
  <c r="G9" i="2"/>
  <c r="G10" i="2"/>
  <c r="G15" i="2"/>
  <c r="G16" i="2"/>
  <c r="G17" i="2"/>
  <c r="G22" i="2"/>
  <c r="G23" i="2"/>
  <c r="G24" i="2"/>
  <c r="G29" i="2"/>
  <c r="G30" i="2"/>
  <c r="G31" i="2"/>
  <c r="G32" i="2"/>
  <c r="G33" i="2" l="1"/>
  <c r="F25" i="2"/>
  <c r="F33" i="2"/>
  <c r="G25" i="2"/>
  <c r="G18" i="2"/>
  <c r="F18" i="2"/>
  <c r="F11" i="2"/>
  <c r="G11" i="2"/>
  <c r="D7" i="3"/>
  <c r="F4" i="2" l="1"/>
  <c r="C6" i="3" s="1"/>
  <c r="C9" i="3" s="1"/>
  <c r="G4" i="2"/>
  <c r="D6" i="3" s="1"/>
  <c r="D9" i="3" s="1"/>
</calcChain>
</file>

<file path=xl/sharedStrings.xml><?xml version="1.0" encoding="utf-8"?>
<sst xmlns="http://schemas.openxmlformats.org/spreadsheetml/2006/main" count="118" uniqueCount="64">
  <si>
    <t xml:space="preserve">[活動名稱] 的活動預算表 </t>
  </si>
  <si>
    <t>總支出</t>
  </si>
  <si>
    <t>場地</t>
  </si>
  <si>
    <t>會議室和禮堂地費</t>
  </si>
  <si>
    <t>現場工作人員</t>
  </si>
  <si>
    <t>設備</t>
  </si>
  <si>
    <t>桌椅</t>
  </si>
  <si>
    <t>佈置裝飾</t>
  </si>
  <si>
    <t>花飾</t>
  </si>
  <si>
    <t>蠟燭</t>
  </si>
  <si>
    <t>燈光</t>
  </si>
  <si>
    <t>氣球</t>
  </si>
  <si>
    <t>紙類用品</t>
  </si>
  <si>
    <t>宣傳</t>
  </si>
  <si>
    <t>平面設計</t>
  </si>
  <si>
    <t>影印/列印</t>
  </si>
  <si>
    <t>郵資</t>
  </si>
  <si>
    <t>其他</t>
  </si>
  <si>
    <t>電話</t>
  </si>
  <si>
    <t>交通</t>
  </si>
  <si>
    <t>文具用品</t>
  </si>
  <si>
    <t>傳真服務</t>
  </si>
  <si>
    <t>預估</t>
  </si>
  <si>
    <t>實際</t>
  </si>
  <si>
    <t>茶點</t>
  </si>
  <si>
    <t>食物</t>
  </si>
  <si>
    <t>飲料</t>
  </si>
  <si>
    <t>桌巾</t>
  </si>
  <si>
    <t>工作人員和小費</t>
  </si>
  <si>
    <t>節目</t>
  </si>
  <si>
    <t>表演者</t>
  </si>
  <si>
    <t>演講者</t>
  </si>
  <si>
    <t>旅遊</t>
  </si>
  <si>
    <t>住宿費</t>
  </si>
  <si>
    <t>獎品</t>
  </si>
  <si>
    <t>獎徽/獎牌/獎盃</t>
  </si>
  <si>
    <t>禮物</t>
  </si>
  <si>
    <t>支出</t>
  </si>
  <si>
    <t>總收入</t>
  </si>
  <si>
    <t>門票</t>
  </si>
  <si>
    <t>預估數量</t>
  </si>
  <si>
    <t>節目廣告</t>
  </si>
  <si>
    <t>參展商/廠商</t>
  </si>
  <si>
    <t>銷售項目</t>
  </si>
  <si>
    <t>實際數量</t>
  </si>
  <si>
    <t>類型</t>
  </si>
  <si>
    <t>成人 @</t>
  </si>
  <si>
    <t>兒童 @</t>
  </si>
  <si>
    <t>其他 @</t>
  </si>
  <si>
    <t>封面 @</t>
  </si>
  <si>
    <t>半版 @</t>
  </si>
  <si>
    <t>1/4 版 @</t>
  </si>
  <si>
    <t>大型攤位 @</t>
  </si>
  <si>
    <t>中型攤位 @</t>
  </si>
  <si>
    <t>小型攤位 @</t>
  </si>
  <si>
    <t>項目 @</t>
  </si>
  <si>
    <t>價格</t>
  </si>
  <si>
    <t>預估收入</t>
  </si>
  <si>
    <t>收入</t>
  </si>
  <si>
    <t>實際收入</t>
  </si>
  <si>
    <t xml:space="preserve">收益 </t>
  </si>
  <si>
    <t>損失摘要</t>
  </si>
  <si>
    <t>合計</t>
  </si>
  <si>
    <t>總收益(或損失)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</si>
</sst>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&quot;NT$&quot;#,##0.00_);[Red]\(&quot;NT$&quot;#,##0.00\)"/>
  </numFmts>
  <fonts count="42" x14ac:knownFonts="1">
    <font>
      <sz val="10"/>
      <name val="Microsoft JhengHei UI"/>
      <family val="2"/>
    </font>
    <font>
      <sz val="8"/>
      <name val="Arial"/>
      <family val="2"/>
    </font>
    <font>
      <sz val="10"/>
      <name val="Lucida Sans"/>
      <family val="2"/>
      <scheme val="minor"/>
    </font>
    <font>
      <sz val="11"/>
      <color theme="1"/>
      <name val="Microsoft JhengHei UI"/>
      <family val="2"/>
    </font>
    <font>
      <sz val="10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0"/>
      <color theme="1"/>
      <name val="Microsoft JhengHei UI"/>
      <family val="2"/>
    </font>
    <font>
      <b/>
      <sz val="22"/>
      <color theme="4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22"/>
      <color theme="4"/>
      <name val="Microsoft JhengHei UI"/>
      <family val="2"/>
    </font>
    <font>
      <b/>
      <sz val="18"/>
      <color theme="0"/>
      <name val="Microsoft JhengHei UI"/>
      <family val="2"/>
    </font>
    <font>
      <sz val="10"/>
      <color theme="0"/>
      <name val="Microsoft JhengHei UI"/>
      <family val="2"/>
    </font>
    <font>
      <b/>
      <sz val="12"/>
      <color theme="0"/>
      <name val="Microsoft JhengHei UI"/>
      <family val="2"/>
    </font>
    <font>
      <b/>
      <sz val="10"/>
      <name val="Microsoft JhengHei UI"/>
      <family val="2"/>
    </font>
    <font>
      <b/>
      <sz val="9"/>
      <color theme="1"/>
      <name val="Microsoft JhengHei UI"/>
      <family val="2"/>
    </font>
    <font>
      <sz val="9"/>
      <name val="Microsoft JhengHei UI"/>
      <family val="2"/>
    </font>
    <font>
      <b/>
      <sz val="12"/>
      <color theme="4"/>
      <name val="Microsoft JhengHei UI"/>
      <family val="2"/>
    </font>
    <font>
      <sz val="9"/>
      <color theme="0"/>
      <name val="Microsoft JhengHei UI"/>
      <family val="2"/>
    </font>
    <font>
      <sz val="11"/>
      <name val="Microsoft JhengHei UI"/>
      <family val="2"/>
    </font>
    <font>
      <sz val="12"/>
      <name val="Microsoft JhengHei UI"/>
      <family val="2"/>
    </font>
    <font>
      <sz val="10"/>
      <color theme="1"/>
      <name val="Microsoft JhengHei UI"/>
      <family val="2"/>
      <charset val="136"/>
    </font>
    <font>
      <sz val="10"/>
      <name val="Microsoft JhengHei UI"/>
      <family val="2"/>
      <charset val="136"/>
    </font>
    <font>
      <b/>
      <sz val="22"/>
      <color theme="4"/>
      <name val="Microsoft JhengHei UI"/>
      <family val="2"/>
      <charset val="136"/>
    </font>
    <font>
      <sz val="22"/>
      <color theme="4"/>
      <name val="Microsoft JhengHei UI"/>
      <family val="2"/>
      <charset val="136"/>
    </font>
    <font>
      <b/>
      <sz val="18"/>
      <color theme="0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b/>
      <sz val="10"/>
      <name val="Microsoft JhengHei UI"/>
      <family val="2"/>
      <charset val="136"/>
    </font>
    <font>
      <b/>
      <sz val="9"/>
      <color theme="1"/>
      <name val="Microsoft JhengHei UI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8" fillId="4" borderId="0" applyNumberFormat="0" applyBorder="0" applyAlignment="0" applyProtection="0"/>
    <xf numFmtId="0" fontId="4" fillId="0" borderId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11" borderId="0" applyNumberFormat="0" applyBorder="0" applyAlignment="0" applyProtection="0"/>
    <xf numFmtId="0" fontId="18" fillId="12" borderId="4" applyNumberFormat="0" applyAlignment="0" applyProtection="0"/>
    <xf numFmtId="0" fontId="19" fillId="13" borderId="5" applyNumberFormat="0" applyAlignment="0" applyProtection="0"/>
    <xf numFmtId="0" fontId="17" fillId="13" borderId="4" applyNumberFormat="0" applyAlignment="0" applyProtection="0"/>
    <xf numFmtId="0" fontId="21" fillId="0" borderId="6" applyNumberFormat="0" applyFill="0" applyAlignment="0" applyProtection="0"/>
    <xf numFmtId="0" fontId="12" fillId="14" borderId="7" applyNumberFormat="0" applyAlignment="0" applyProtection="0"/>
    <xf numFmtId="0" fontId="16" fillId="0" borderId="0" applyNumberFormat="0" applyFill="0" applyBorder="0" applyAlignment="0" applyProtection="0"/>
    <xf numFmtId="0" fontId="4" fillId="15" borderId="8" applyNumberFormat="0" applyFon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1"/>
    </xf>
    <xf numFmtId="0" fontId="8" fillId="4" borderId="0" xfId="1" applyAlignment="1">
      <alignment horizontal="right" vertical="center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8" fillId="4" borderId="0" xfId="1" applyAlignment="1">
      <alignment horizontal="right" vertical="top" indent="1"/>
    </xf>
    <xf numFmtId="0" fontId="8" fillId="4" borderId="0" xfId="1" applyAlignment="1">
      <alignment horizontal="right" indent="1"/>
    </xf>
    <xf numFmtId="0" fontId="22" fillId="4" borderId="0" xfId="0" applyFont="1" applyFill="1" applyAlignment="1">
      <alignment vertical="center"/>
    </xf>
    <xf numFmtId="0" fontId="23" fillId="8" borderId="0" xfId="0" applyFont="1" applyFill="1" applyAlignment="1">
      <alignment horizontal="left" vertical="center" indent="1"/>
    </xf>
    <xf numFmtId="0" fontId="24" fillId="8" borderId="0" xfId="0" applyFont="1" applyFill="1" applyAlignment="1">
      <alignment vertical="center"/>
    </xf>
    <xf numFmtId="0" fontId="23" fillId="8" borderId="0" xfId="0" applyFont="1" applyFill="1" applyAlignment="1">
      <alignment horizontal="right" vertical="center" indent="1"/>
    </xf>
    <xf numFmtId="0" fontId="7" fillId="5" borderId="0" xfId="0" applyFont="1" applyFill="1" applyAlignment="1">
      <alignment horizontal="right" indent="1"/>
    </xf>
    <xf numFmtId="0" fontId="26" fillId="5" borderId="0" xfId="2" applyFont="1" applyFill="1" applyAlignment="1">
      <alignment horizontal="right" indent="1"/>
    </xf>
    <xf numFmtId="0" fontId="27" fillId="6" borderId="0" xfId="0" applyNumberFormat="1" applyFont="1" applyFill="1" applyBorder="1" applyAlignment="1" applyProtection="1">
      <alignment vertical="center"/>
    </xf>
    <xf numFmtId="180" fontId="27" fillId="6" borderId="0" xfId="0" applyNumberFormat="1" applyFont="1" applyFill="1" applyBorder="1" applyAlignment="1" applyProtection="1">
      <alignment horizontal="right" vertical="center" indent="1"/>
    </xf>
    <xf numFmtId="18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 indent="1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center"/>
    </xf>
    <xf numFmtId="0" fontId="22" fillId="4" borderId="0" xfId="0" applyFont="1" applyFill="1" applyAlignment="1"/>
    <xf numFmtId="0" fontId="29" fillId="4" borderId="0" xfId="0" applyFont="1" applyFill="1" applyAlignment="1">
      <alignment horizontal="right" vertical="top" indent="1"/>
    </xf>
    <xf numFmtId="0" fontId="28" fillId="0" borderId="0" xfId="0" applyNumberFormat="1" applyFont="1" applyFill="1" applyBorder="1" applyAlignment="1" applyProtection="1">
      <alignment horizontal="center"/>
    </xf>
    <xf numFmtId="0" fontId="25" fillId="6" borderId="0" xfId="0" applyNumberFormat="1" applyFont="1" applyFill="1" applyBorder="1" applyAlignment="1" applyProtection="1">
      <alignment vertical="center"/>
    </xf>
    <xf numFmtId="0" fontId="25" fillId="6" borderId="0" xfId="0" applyNumberFormat="1" applyFont="1" applyFill="1" applyBorder="1" applyAlignment="1" applyProtection="1">
      <alignment horizontal="right" vertical="center" indent="2"/>
    </xf>
    <xf numFmtId="0" fontId="25" fillId="6" borderId="0" xfId="0" applyNumberFormat="1" applyFont="1" applyFill="1" applyBorder="1" applyAlignment="1" applyProtection="1">
      <alignment horizontal="right" vertical="center" indent="1"/>
    </xf>
    <xf numFmtId="0" fontId="31" fillId="0" borderId="0" xfId="0" applyNumberFormat="1" applyFont="1" applyFill="1" applyBorder="1" applyAlignment="1" applyProtection="1">
      <alignment vertical="center"/>
    </xf>
    <xf numFmtId="180" fontId="31" fillId="0" borderId="0" xfId="0" applyNumberFormat="1" applyFont="1" applyFill="1" applyBorder="1" applyAlignment="1" applyProtection="1">
      <alignment horizontal="right" vertical="center" indent="2"/>
    </xf>
    <xf numFmtId="180" fontId="31" fillId="0" borderId="0" xfId="0" applyNumberFormat="1" applyFont="1" applyFill="1" applyBorder="1" applyAlignment="1" applyProtection="1">
      <alignment horizontal="right" vertical="center" indent="1"/>
    </xf>
    <xf numFmtId="0" fontId="31" fillId="4" borderId="0" xfId="0" applyNumberFormat="1" applyFont="1" applyFill="1" applyBorder="1" applyAlignment="1" applyProtection="1">
      <alignment vertical="center"/>
    </xf>
    <xf numFmtId="180" fontId="31" fillId="4" borderId="0" xfId="0" applyNumberFormat="1" applyFont="1" applyFill="1" applyBorder="1" applyAlignment="1" applyProtection="1">
      <alignment horizontal="right" vertical="center" indent="2"/>
    </xf>
    <xf numFmtId="180" fontId="31" fillId="4" borderId="0" xfId="0" applyNumberFormat="1" applyFont="1" applyFill="1" applyBorder="1" applyAlignment="1" applyProtection="1">
      <alignment horizontal="right" vertical="center" indent="1"/>
    </xf>
    <xf numFmtId="0" fontId="32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right" vertical="center" indent="2"/>
    </xf>
    <xf numFmtId="0" fontId="32" fillId="0" borderId="0" xfId="0" applyNumberFormat="1" applyFont="1" applyFill="1" applyBorder="1" applyAlignment="1" applyProtection="1">
      <alignment horizontal="right" vertical="center" indent="1"/>
    </xf>
    <xf numFmtId="0" fontId="25" fillId="3" borderId="0" xfId="0" applyNumberFormat="1" applyFont="1" applyFill="1" applyBorder="1" applyAlignment="1" applyProtection="1">
      <alignment horizontal="center" vertical="center" wrapText="1"/>
    </xf>
    <xf numFmtId="180" fontId="25" fillId="2" borderId="0" xfId="0" applyNumberFormat="1" applyFont="1" applyFill="1" applyBorder="1" applyAlignment="1" applyProtection="1">
      <alignment horizontal="right" vertical="center" indent="2"/>
    </xf>
    <xf numFmtId="180" fontId="25" fillId="2" borderId="0" xfId="0" applyNumberFormat="1" applyFont="1" applyFill="1" applyBorder="1" applyAlignment="1" applyProtection="1">
      <alignment horizontal="right" vertical="center" indent="1"/>
    </xf>
    <xf numFmtId="0" fontId="34" fillId="0" borderId="0" xfId="0" applyFont="1"/>
    <xf numFmtId="0" fontId="34" fillId="0" borderId="0" xfId="0" applyFont="1" applyAlignment="1">
      <alignment horizontal="right" indent="1"/>
    </xf>
    <xf numFmtId="0" fontId="34" fillId="0" borderId="0" xfId="0" applyFont="1" applyAlignment="1">
      <alignment vertical="center"/>
    </xf>
    <xf numFmtId="0" fontId="34" fillId="0" borderId="0" xfId="0" applyFont="1" applyBorder="1"/>
    <xf numFmtId="0" fontId="36" fillId="4" borderId="0" xfId="0" applyFont="1" applyFill="1" applyAlignment="1">
      <alignment vertical="center"/>
    </xf>
    <xf numFmtId="0" fontId="35" fillId="4" borderId="0" xfId="1" applyFont="1" applyAlignment="1">
      <alignment horizontal="right" vertical="center" indent="1"/>
    </xf>
    <xf numFmtId="0" fontId="37" fillId="8" borderId="0" xfId="0" applyFont="1" applyFill="1" applyAlignment="1">
      <alignment horizontal="left" vertical="center" indent="1"/>
    </xf>
    <xf numFmtId="0" fontId="38" fillId="8" borderId="0" xfId="0" applyFont="1" applyFill="1" applyAlignment="1">
      <alignment vertical="center"/>
    </xf>
    <xf numFmtId="0" fontId="37" fillId="8" borderId="0" xfId="0" applyFont="1" applyFill="1" applyAlignment="1">
      <alignment horizontal="right" vertical="center" indent="1"/>
    </xf>
    <xf numFmtId="0" fontId="33" fillId="5" borderId="0" xfId="0" applyFont="1" applyFill="1" applyAlignment="1">
      <alignment horizontal="right" indent="1"/>
    </xf>
    <xf numFmtId="0" fontId="40" fillId="5" borderId="0" xfId="2" applyFont="1" applyFill="1" applyAlignment="1">
      <alignment horizontal="right" indent="1"/>
    </xf>
    <xf numFmtId="0" fontId="41" fillId="6" borderId="0" xfId="0" applyNumberFormat="1" applyFont="1" applyFill="1" applyBorder="1" applyAlignment="1" applyProtection="1">
      <alignment vertical="center"/>
    </xf>
    <xf numFmtId="180" fontId="41" fillId="6" borderId="0" xfId="0" applyNumberFormat="1" applyFont="1" applyFill="1" applyBorder="1" applyAlignment="1" applyProtection="1">
      <alignment horizontal="right" vertical="center" indent="1"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right" indent="1"/>
    </xf>
    <xf numFmtId="0" fontId="33" fillId="0" borderId="0" xfId="0" applyFont="1"/>
    <xf numFmtId="0" fontId="34" fillId="5" borderId="0" xfId="0" applyNumberFormat="1" applyFont="1" applyFill="1" applyBorder="1" applyAlignment="1" applyProtection="1">
      <alignment horizontal="left" vertical="center" indent="1"/>
    </xf>
    <xf numFmtId="0" fontId="34" fillId="5" borderId="0" xfId="0" applyNumberFormat="1" applyFont="1" applyFill="1" applyBorder="1" applyAlignment="1" applyProtection="1">
      <alignment horizontal="right" vertical="center" indent="1"/>
    </xf>
    <xf numFmtId="0" fontId="33" fillId="0" borderId="0" xfId="0" applyFont="1" applyAlignment="1">
      <alignment vertical="center"/>
    </xf>
    <xf numFmtId="0" fontId="34" fillId="0" borderId="0" xfId="0" applyNumberFormat="1" applyFont="1" applyFill="1" applyBorder="1" applyAlignment="1" applyProtection="1">
      <alignment horizontal="left" vertical="center" indent="1"/>
    </xf>
    <xf numFmtId="0" fontId="34" fillId="0" borderId="0" xfId="0" applyNumberFormat="1" applyFont="1" applyFill="1" applyBorder="1" applyAlignment="1" applyProtection="1">
      <alignment horizontal="right" vertical="center" indent="1"/>
    </xf>
    <xf numFmtId="180" fontId="34" fillId="0" borderId="0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 indent="1"/>
    </xf>
    <xf numFmtId="0" fontId="33" fillId="0" borderId="0" xfId="0" applyNumberFormat="1" applyFont="1" applyFill="1" applyBorder="1" applyAlignment="1" applyProtection="1">
      <alignment horizontal="left" vertical="center" indent="1"/>
    </xf>
    <xf numFmtId="0" fontId="33" fillId="0" borderId="0" xfId="0" applyNumberFormat="1" applyFont="1" applyFill="1" applyBorder="1" applyAlignment="1" applyProtection="1">
      <alignment horizontal="right" vertical="center" indent="1"/>
    </xf>
    <xf numFmtId="180" fontId="33" fillId="0" borderId="0" xfId="0" applyNumberFormat="1" applyFont="1" applyFill="1" applyBorder="1" applyAlignment="1" applyProtection="1">
      <alignment horizontal="right" vertical="center" indent="1"/>
    </xf>
    <xf numFmtId="0" fontId="33" fillId="0" borderId="0" xfId="0" applyFont="1" applyFill="1" applyAlignment="1" applyProtection="1">
      <alignment horizontal="left" vertical="center" indent="1"/>
    </xf>
    <xf numFmtId="180" fontId="33" fillId="0" borderId="0" xfId="0" applyNumberFormat="1" applyFont="1" applyFill="1" applyAlignment="1" applyProtection="1">
      <alignment horizontal="right" vertical="center" indent="1"/>
    </xf>
    <xf numFmtId="0" fontId="33" fillId="0" borderId="0" xfId="0" applyFont="1" applyAlignment="1">
      <alignment horizontal="left" vertical="center" indent="1"/>
    </xf>
    <xf numFmtId="0" fontId="33" fillId="0" borderId="0" xfId="0" applyFont="1" applyAlignment="1">
      <alignment horizontal="right" vertical="center" indent="1"/>
    </xf>
    <xf numFmtId="180" fontId="33" fillId="0" borderId="0" xfId="0" applyNumberFormat="1" applyFont="1" applyAlignment="1">
      <alignment horizontal="right" vertical="center" indent="1"/>
    </xf>
    <xf numFmtId="0" fontId="33" fillId="0" borderId="0" xfId="0" applyFont="1" applyBorder="1"/>
    <xf numFmtId="0" fontId="35" fillId="4" borderId="0" xfId="1" applyFont="1" applyAlignment="1">
      <alignment horizontal="left" vertical="center" indent="1"/>
    </xf>
    <xf numFmtId="0" fontId="39" fillId="7" borderId="0" xfId="0" applyNumberFormat="1" applyFont="1" applyFill="1" applyBorder="1" applyAlignment="1" applyProtection="1">
      <alignment horizontal="center" vertical="center"/>
    </xf>
    <xf numFmtId="0" fontId="25" fillId="7" borderId="0" xfId="0" applyNumberFormat="1" applyFont="1" applyFill="1" applyBorder="1" applyAlignment="1" applyProtection="1">
      <alignment horizontal="center" vertical="center"/>
    </xf>
    <xf numFmtId="0" fontId="8" fillId="4" borderId="0" xfId="1" applyAlignment="1">
      <alignment horizontal="left" vertical="center" indent="1"/>
    </xf>
    <xf numFmtId="0" fontId="8" fillId="4" borderId="0" xfId="1" applyAlignment="1">
      <alignment horizontal="left" indent="1"/>
    </xf>
  </cellXfs>
  <cellStyles count="48">
    <cellStyle name="20% - 輔色1" xfId="25" builtinId="30" customBuiltin="1"/>
    <cellStyle name="20% - 輔色2" xfId="29" builtinId="34" customBuiltin="1"/>
    <cellStyle name="20% - 輔色3" xfId="33" builtinId="38" customBuiltin="1"/>
    <cellStyle name="20% - 輔色4" xfId="37" builtinId="42" customBuiltin="1"/>
    <cellStyle name="20% - 輔色5" xfId="41" builtinId="46" customBuiltin="1"/>
    <cellStyle name="20% - 輔色6" xfId="45" builtinId="50" customBuiltin="1"/>
    <cellStyle name="40% - 輔色1" xfId="26" builtinId="31" customBuiltin="1"/>
    <cellStyle name="40% - 輔色2" xfId="30" builtinId="35" customBuiltin="1"/>
    <cellStyle name="40% - 輔色3" xfId="34" builtinId="39" customBuiltin="1"/>
    <cellStyle name="40% - 輔色4" xfId="38" builtinId="43" customBuiltin="1"/>
    <cellStyle name="40% - 輔色5" xfId="42" builtinId="47" customBuiltin="1"/>
    <cellStyle name="40% - 輔色6" xfId="46" builtinId="51" customBuiltin="1"/>
    <cellStyle name="60% - 輔色1" xfId="27" builtinId="32" customBuiltin="1"/>
    <cellStyle name="60% - 輔色2" xfId="31" builtinId="36" customBuiltin="1"/>
    <cellStyle name="60% - 輔色3" xfId="35" builtinId="40" customBuiltin="1"/>
    <cellStyle name="60% - 輔色4" xfId="39" builtinId="44" customBuiltin="1"/>
    <cellStyle name="60% - 輔色5" xfId="43" builtinId="48" customBuiltin="1"/>
    <cellStyle name="60% - 輔色6" xfId="47" builtinId="52" customBuiltin="1"/>
    <cellStyle name="一般" xfId="0" builtinId="0" customBuiltin="1"/>
    <cellStyle name="一般 2" xfId="2" xr:uid="{00000000-0005-0000-0000-000001000000}"/>
    <cellStyle name="千分位" xfId="3" builtinId="3" customBuiltin="1"/>
    <cellStyle name="千分位[0]" xfId="4" builtinId="6" customBuiltin="1"/>
    <cellStyle name="中等" xfId="14" builtinId="28" customBuiltin="1"/>
    <cellStyle name="合計" xfId="23" builtinId="25" customBuiltin="1"/>
    <cellStyle name="好" xfId="12" builtinId="26" customBuiltin="1"/>
    <cellStyle name="百分比" xfId="7" builtinId="5" customBuiltin="1"/>
    <cellStyle name="計算方式" xfId="17" builtinId="22" customBuiltin="1"/>
    <cellStyle name="貨幣" xfId="5" builtinId="4" customBuiltin="1"/>
    <cellStyle name="貨幣 [0]" xfId="6" builtinId="7" customBuiltin="1"/>
    <cellStyle name="連結的儲存格" xfId="18" builtinId="24" customBuiltin="1"/>
    <cellStyle name="備註" xfId="21" builtinId="10" customBuiltin="1"/>
    <cellStyle name="說明文字" xfId="22" builtinId="53" customBuiltin="1"/>
    <cellStyle name="輔色1" xfId="24" builtinId="29" customBuiltin="1"/>
    <cellStyle name="輔色2" xfId="28" builtinId="33" customBuiltin="1"/>
    <cellStyle name="輔色3" xfId="32" builtinId="37" customBuiltin="1"/>
    <cellStyle name="輔色4" xfId="36" builtinId="41" customBuiltin="1"/>
    <cellStyle name="輔色5" xfId="40" builtinId="45" customBuiltin="1"/>
    <cellStyle name="輔色6" xfId="44" builtinId="49" customBuiltin="1"/>
    <cellStyle name="標題" xfId="1" builtinId="15" customBuiltin="1"/>
    <cellStyle name="標題 1" xfId="8" builtinId="16" customBuiltin="1"/>
    <cellStyle name="標題 2" xfId="9" builtinId="17" customBuiltin="1"/>
    <cellStyle name="標題 3" xfId="10" builtinId="18" customBuiltin="1"/>
    <cellStyle name="標題 4" xfId="11" builtinId="19" customBuiltin="1"/>
    <cellStyle name="輸入" xfId="15" builtinId="20" customBuiltin="1"/>
    <cellStyle name="輸出" xfId="16" builtinId="21" customBuiltin="1"/>
    <cellStyle name="檢查儲存格" xfId="19" builtinId="23" customBuiltin="1"/>
    <cellStyle name="壞" xfId="13" builtinId="27" customBuiltin="1"/>
    <cellStyle name="警告文字" xfId="20" builtinId="11" customBuiltin="1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&quot;NT$&quot;#,##0.00_);[Red]\(&quot;NT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0" formatCode="&quot;NT$&quot;#,##0.00_);[Red]\(&quot;NT$&quot;#,##0.00\)"/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&quot;NT$&quot;#,##0.00_);[Red]\(&quot;NT$&quot;#,##0.00\)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fill>
        <patternFill patternType="solid">
          <fgColor indexed="64"/>
          <bgColor theme="5"/>
        </patternFill>
      </fill>
      <alignment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表格樣式淺色1 2" pivot="0" count="7" xr9:uid="{00000000-0011-0000-FFFF-FFFF00000000}">
      <tableStyleElement type="wholeTable" dxfId="127"/>
      <tableStyleElement type="headerRow" dxfId="126"/>
      <tableStyleElement type="totalRow" dxfId="125"/>
      <tableStyleElement type="firstColumn" dxfId="124"/>
      <tableStyleElement type="lastColumn" dxfId="123"/>
      <tableStyleElement type="firstRowStripe" size="7" dxfId="122"/>
      <tableStyleElement type="firstColumnStripe" dxfId="1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2238080903705043E-2"/>
          <c:y val="0.1659550892472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altLang="en-U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zh-TW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損益摘要!$B$6</c:f>
              <c:strCache>
                <c:ptCount val="1"/>
                <c:pt idx="0">
                  <c:v>總收入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損益摘要!$C$5:$D$5</c:f>
              <c:strCache>
                <c:ptCount val="2"/>
                <c:pt idx="0">
                  <c:v>預估</c:v>
                </c:pt>
                <c:pt idx="1">
                  <c:v>實際</c:v>
                </c:pt>
              </c:strCache>
            </c:strRef>
          </c:cat>
          <c:val>
            <c:numRef>
              <c:f>損益摘要!$C$6:$D$6</c:f>
              <c:numCache>
                <c:formatCode>"NT$"#,##0.00_);[Red]\("NT$"#,##0.00\)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損益摘要!$B$7</c:f>
              <c:strCache>
                <c:ptCount val="1"/>
                <c:pt idx="0">
                  <c:v>總支出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損益摘要!$C$5:$D$5</c:f>
              <c:strCache>
                <c:ptCount val="2"/>
                <c:pt idx="0">
                  <c:v>預估</c:v>
                </c:pt>
                <c:pt idx="1">
                  <c:v>實際</c:v>
                </c:pt>
              </c:strCache>
            </c:strRef>
          </c:cat>
          <c:val>
            <c:numRef>
              <c:f>損益摘要!$C$7:$D$7</c:f>
              <c:numCache>
                <c:formatCode>"NT$"#,##0.00_);[Red]\("NT$"#,##0.00\)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474232030834827"/>
          <c:y val="0.19729597769725504"/>
          <c:w val="0.3314904007672056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TW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1</xdr:row>
      <xdr:rowOff>104773</xdr:rowOff>
    </xdr:from>
    <xdr:to>
      <xdr:col>7</xdr:col>
      <xdr:colOff>28575</xdr:colOff>
      <xdr:row>12</xdr:row>
      <xdr:rowOff>152400</xdr:rowOff>
    </xdr:to>
    <xdr:graphicFrame macro="">
      <xdr:nvGraphicFramePr>
        <xdr:cNvPr id="3073" name="圖表 1" descr="收益圖表設計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B6:D11" totalsRowCount="1" headerRowDxfId="120" dataDxfId="119" totalsRowDxfId="118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場地" totalsRowLabel="合計" dataDxfId="117" totalsRowDxfId="116"/>
    <tableColumn id="2" xr3:uid="{00000000-0010-0000-0000-000002000000}" name="預估" totalsRowFunction="sum" dataDxfId="115" totalsRowDxfId="114"/>
    <tableColumn id="3" xr3:uid="{00000000-0010-0000-0000-000003000000}" name="實際" totalsRowFunction="sum" dataDxfId="113" totalsRowDxfId="112"/>
  </tableColumns>
  <tableStyleInfo name="表格樣式淺色1 2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表格11" displayName="表格11" ref="B21:G25" totalsRowCount="1" dataDxfId="27" totalsRowDxfId="26">
  <autoFilter ref="B21:G2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預估數量" totalsRowLabel="合計" dataDxfId="25" totalsRowDxfId="24"/>
    <tableColumn id="2" xr3:uid="{00000000-0010-0000-0900-000002000000}" name="實際數量" dataDxfId="23" totalsRowDxfId="22"/>
    <tableColumn id="3" xr3:uid="{00000000-0010-0000-0900-000003000000}" name="類型" dataDxfId="21" totalsRowDxfId="20"/>
    <tableColumn id="4" xr3:uid="{00000000-0010-0000-0900-000004000000}" name="價格" dataDxfId="19" totalsRowDxfId="18"/>
    <tableColumn id="5" xr3:uid="{00000000-0010-0000-0900-000005000000}" name="預估收入" totalsRowFunction="sum" dataDxfId="17" totalsRowDxfId="16">
      <calculatedColumnFormula>B22*E22</calculatedColumnFormula>
    </tableColumn>
    <tableColumn id="6" xr3:uid="{00000000-0010-0000-0900-000006000000}" name="實際收入" totalsRowFunction="sum" dataDxfId="15" totalsRowDxfId="14">
      <calculatedColumnFormula>C22*E22</calculatedColumnFormula>
    </tableColumn>
  </tableColumns>
  <tableStyleInfo name="表格樣式淺色1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表格12" displayName="表格12" ref="B28:G33" totalsRowCount="1" dataDxfId="13" totalsRowDxfId="12">
  <autoFilter ref="B28:G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預估數量" totalsRowLabel="合計" dataDxfId="11" totalsRowDxfId="10"/>
    <tableColumn id="2" xr3:uid="{00000000-0010-0000-0A00-000002000000}" name="實際數量" dataDxfId="9" totalsRowDxfId="8"/>
    <tableColumn id="3" xr3:uid="{00000000-0010-0000-0A00-000003000000}" name="類型" dataDxfId="7" totalsRowDxfId="6"/>
    <tableColumn id="4" xr3:uid="{00000000-0010-0000-0A00-000004000000}" name="價格" dataDxfId="5" totalsRowDxfId="4"/>
    <tableColumn id="5" xr3:uid="{00000000-0010-0000-0A00-000005000000}" name="預估收入" totalsRowFunction="sum" dataDxfId="3" totalsRowDxfId="2">
      <calculatedColumnFormula>B29*E29</calculatedColumnFormula>
    </tableColumn>
    <tableColumn id="6" xr3:uid="{00000000-0010-0000-0A00-000006000000}" name="實際收入" totalsRowFunction="sum" dataDxfId="1" totalsRowDxfId="0">
      <calculatedColumnFormula>C29*E29</calculatedColumnFormula>
    </tableColumn>
  </tableColumns>
  <tableStyleInfo name="表格樣式淺色1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表格3" displayName="表格3" ref="F6:H11" totalsRowCount="1" headerRowDxfId="111" dataDxfId="110" totalsRowDxfId="109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茶點" totalsRowLabel="合計" dataDxfId="108" totalsRowDxfId="107"/>
    <tableColumn id="2" xr3:uid="{00000000-0010-0000-0100-000002000000}" name="預估" totalsRowFunction="sum" dataDxfId="106" totalsRowDxfId="105"/>
    <tableColumn id="3" xr3:uid="{00000000-0010-0000-0100-000003000000}" name="實際" totalsRowFunction="sum" dataDxfId="104" totalsRowDxfId="103"/>
  </tableColumns>
  <tableStyleInfo name="表格樣式淺色1 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表格4" displayName="表格4" ref="B13:D19" totalsRowCount="1" headerRowDxfId="102" dataDxfId="101" totalsRowDxfId="100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佈置裝飾" totalsRowLabel="合計" dataDxfId="99" totalsRowDxfId="98"/>
    <tableColumn id="2" xr3:uid="{00000000-0010-0000-0200-000002000000}" name="預估" totalsRowFunction="sum" dataDxfId="97" totalsRowDxfId="96"/>
    <tableColumn id="3" xr3:uid="{00000000-0010-0000-0200-000003000000}" name="實際" totalsRowFunction="sum" dataDxfId="95" totalsRowDxfId="94"/>
  </tableColumns>
  <tableStyleInfo name="表格樣式淺色1 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表格5" displayName="表格5" ref="F13:H19" totalsRowCount="1" headerRowDxfId="93" dataDxfId="92" totalsRowDxfId="91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節目" totalsRowLabel="合計" dataDxfId="90" totalsRowDxfId="89"/>
    <tableColumn id="2" xr3:uid="{00000000-0010-0000-0300-000002000000}" name="預估" totalsRowFunction="sum" dataDxfId="88" totalsRowDxfId="87"/>
    <tableColumn id="3" xr3:uid="{00000000-0010-0000-0300-000003000000}" name="實際" totalsRowFunction="sum" dataDxfId="86" totalsRowDxfId="85"/>
  </tableColumns>
  <tableStyleInfo name="表格樣式淺色1 2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表格6" displayName="表格6" ref="B21:D25" totalsRowCount="1" headerRowDxfId="84" dataDxfId="83" totalsRowDxfId="82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宣傳" totalsRowLabel="合計" dataDxfId="81" totalsRowDxfId="80"/>
    <tableColumn id="2" xr3:uid="{00000000-0010-0000-0400-000002000000}" name="預估" totalsRowFunction="sum" dataDxfId="79" totalsRowDxfId="78"/>
    <tableColumn id="3" xr3:uid="{00000000-0010-0000-0400-000003000000}" name="實際" totalsRowFunction="sum" dataDxfId="77" totalsRowDxfId="76"/>
  </tableColumns>
  <tableStyleInfo name="表格樣式淺色1 2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表格7" displayName="表格7" ref="F21:H24" totalsRowCount="1" headerRowDxfId="75" dataDxfId="74" totalsRowDxfId="73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獎品" totalsRowLabel="合計" dataDxfId="72" totalsRowDxfId="71"/>
    <tableColumn id="2" xr3:uid="{00000000-0010-0000-0500-000002000000}" name="預估" totalsRowFunction="sum" dataDxfId="70" totalsRowDxfId="69"/>
    <tableColumn id="3" xr3:uid="{00000000-0010-0000-0500-000003000000}" name="實際" totalsRowFunction="sum" dataDxfId="68" totalsRowDxfId="67"/>
  </tableColumns>
  <tableStyleInfo name="表格樣式淺色1 2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表格8" displayName="表格8" ref="B27:D32" totalsRowCount="1" headerRowDxfId="66" dataDxfId="65" totalsRowDxfId="64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其他" totalsRowLabel="合計" dataDxfId="63" totalsRowDxfId="62"/>
    <tableColumn id="2" xr3:uid="{00000000-0010-0000-0600-000002000000}" name="預估" totalsRowFunction="sum" dataDxfId="61" totalsRowDxfId="60"/>
    <tableColumn id="3" xr3:uid="{00000000-0010-0000-0600-000003000000}" name="實際" totalsRowFunction="sum" dataDxfId="59" totalsRowDxfId="58"/>
  </tableColumns>
  <tableStyleInfo name="表格樣式淺色1 2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表格9" displayName="表格9" ref="B7:G11" totalsRowCount="1" headerRowDxfId="57" dataDxfId="56" totalsRowDxfId="55">
  <autoFilter ref="B7:G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預估數量" totalsRowLabel="合計" dataDxfId="54" totalsRowDxfId="53"/>
    <tableColumn id="2" xr3:uid="{00000000-0010-0000-0700-000002000000}" name="實際數量" dataDxfId="52" totalsRowDxfId="51"/>
    <tableColumn id="3" xr3:uid="{00000000-0010-0000-0700-000003000000}" name="類型" dataDxfId="50" totalsRowDxfId="49"/>
    <tableColumn id="4" xr3:uid="{00000000-0010-0000-0700-000004000000}" name="價格" dataDxfId="48" totalsRowDxfId="47"/>
    <tableColumn id="6" xr3:uid="{00000000-0010-0000-0700-000006000000}" name="預估收入" totalsRowFunction="sum" dataDxfId="46" totalsRowDxfId="45">
      <calculatedColumnFormula>B8*E8</calculatedColumnFormula>
    </tableColumn>
    <tableColumn id="7" xr3:uid="{00000000-0010-0000-0700-000007000000}" name="實際收入" totalsRowFunction="sum" dataDxfId="44" totalsRowDxfId="43">
      <calculatedColumnFormula>C8*E8</calculatedColumnFormula>
    </tableColumn>
  </tableColumns>
  <tableStyleInfo name="表格樣式淺色1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表格10" displayName="表格10" ref="B14:G18" totalsRowCount="1" headerRowDxfId="42" dataDxfId="41" totalsRowDxfId="40">
  <autoFilter ref="B14:G17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預估數量" totalsRowLabel="合計" dataDxfId="39" totalsRowDxfId="38"/>
    <tableColumn id="2" xr3:uid="{00000000-0010-0000-0800-000002000000}" name="實際數量" dataDxfId="37" totalsRowDxfId="36"/>
    <tableColumn id="3" xr3:uid="{00000000-0010-0000-0800-000003000000}" name="類型" dataDxfId="35" totalsRowDxfId="34"/>
    <tableColumn id="4" xr3:uid="{00000000-0010-0000-0800-000004000000}" name="價格" dataDxfId="33" totalsRowDxfId="32"/>
    <tableColumn id="5" xr3:uid="{00000000-0010-0000-0800-000005000000}" name="預估收入" totalsRowFunction="sum" dataDxfId="31" totalsRowDxfId="30">
      <calculatedColumnFormula>B15*E15</calculatedColumnFormula>
    </tableColumn>
    <tableColumn id="6" xr3:uid="{00000000-0010-0000-0800-000006000000}" name="實際收入" totalsRowFunction="sum" dataDxfId="29" totalsRowDxfId="28">
      <calculatedColumnFormula>C15*E15</calculatedColumnFormula>
    </tableColumn>
  </tableColumns>
  <tableStyleInfo name="表格樣式淺色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H38"/>
  <sheetViews>
    <sheetView showGridLines="0" tabSelected="1" zoomScaleNormal="100" workbookViewId="0"/>
  </sheetViews>
  <sheetFormatPr defaultColWidth="9.125" defaultRowHeight="13.5" x14ac:dyDescent="0.25"/>
  <cols>
    <col min="1" max="1" width="5.25" style="42" customWidth="1"/>
    <col min="2" max="2" width="24.25" style="42" customWidth="1"/>
    <col min="3" max="4" width="22.625" style="42" customWidth="1"/>
    <col min="5" max="5" width="3.375" style="42" customWidth="1"/>
    <col min="6" max="6" width="27.625" style="42" customWidth="1"/>
    <col min="7" max="8" width="22.625" style="42" customWidth="1"/>
    <col min="9" max="9" width="5.25" style="42" customWidth="1"/>
    <col min="10" max="16384" width="9.125" style="42"/>
  </cols>
  <sheetData>
    <row r="1" spans="2:8" ht="45.75" customHeight="1" x14ac:dyDescent="0.25">
      <c r="B1" s="74" t="s">
        <v>0</v>
      </c>
      <c r="C1" s="74"/>
      <c r="D1" s="74"/>
      <c r="E1" s="46"/>
      <c r="F1" s="46"/>
      <c r="G1" s="46"/>
      <c r="H1" s="47" t="s">
        <v>37</v>
      </c>
    </row>
    <row r="2" spans="2:8" ht="6.75" customHeight="1" x14ac:dyDescent="0.25">
      <c r="B2" s="48"/>
      <c r="C2" s="48"/>
      <c r="D2" s="48"/>
      <c r="E2" s="49"/>
      <c r="F2" s="49"/>
      <c r="G2" s="49"/>
      <c r="H2" s="50"/>
    </row>
    <row r="3" spans="2:8" s="43" customFormat="1" ht="15" customHeight="1" x14ac:dyDescent="0.25">
      <c r="B3" s="75" t="s">
        <v>1</v>
      </c>
      <c r="C3" s="51"/>
      <c r="D3" s="51"/>
      <c r="E3" s="51"/>
      <c r="F3" s="51"/>
      <c r="G3" s="52" t="s">
        <v>22</v>
      </c>
      <c r="H3" s="52" t="s">
        <v>23</v>
      </c>
    </row>
    <row r="4" spans="2:8" ht="24" customHeight="1" x14ac:dyDescent="0.25">
      <c r="B4" s="75"/>
      <c r="C4" s="53"/>
      <c r="D4" s="53"/>
      <c r="E4" s="53"/>
      <c r="F4" s="53"/>
      <c r="G4" s="54">
        <f>SUM(C11,C19,C25,C32,G11,G19,G24)</f>
        <v>882</v>
      </c>
      <c r="H4" s="54">
        <f>SUM(D11,D19,D25,D32,H11,H19,H24)</f>
        <v>333</v>
      </c>
    </row>
    <row r="5" spans="2:8" ht="15" customHeight="1" x14ac:dyDescent="0.25">
      <c r="B5" s="55"/>
      <c r="C5" s="56"/>
      <c r="D5" s="56"/>
      <c r="E5" s="57"/>
      <c r="F5" s="57"/>
      <c r="G5" s="57"/>
      <c r="H5" s="57"/>
    </row>
    <row r="6" spans="2:8" s="44" customFormat="1" ht="20.100000000000001" customHeight="1" x14ac:dyDescent="0.25">
      <c r="B6" s="58" t="s">
        <v>2</v>
      </c>
      <c r="C6" s="59" t="s">
        <v>22</v>
      </c>
      <c r="D6" s="59" t="s">
        <v>23</v>
      </c>
      <c r="E6" s="60"/>
      <c r="F6" s="61" t="s">
        <v>24</v>
      </c>
      <c r="G6" s="62" t="s">
        <v>22</v>
      </c>
      <c r="H6" s="62" t="s">
        <v>23</v>
      </c>
    </row>
    <row r="7" spans="2:8" ht="15.95" customHeight="1" x14ac:dyDescent="0.25">
      <c r="B7" s="61" t="s">
        <v>3</v>
      </c>
      <c r="C7" s="63">
        <v>500</v>
      </c>
      <c r="D7" s="63"/>
      <c r="E7" s="57"/>
      <c r="F7" s="61" t="s">
        <v>25</v>
      </c>
      <c r="G7" s="63"/>
      <c r="H7" s="63"/>
    </row>
    <row r="8" spans="2:8" ht="15.95" customHeight="1" x14ac:dyDescent="0.25">
      <c r="B8" s="61" t="s">
        <v>4</v>
      </c>
      <c r="C8" s="63"/>
      <c r="D8" s="63"/>
      <c r="E8" s="57"/>
      <c r="F8" s="61" t="s">
        <v>26</v>
      </c>
      <c r="G8" s="63">
        <v>20</v>
      </c>
      <c r="H8" s="63"/>
    </row>
    <row r="9" spans="2:8" ht="15.95" customHeight="1" x14ac:dyDescent="0.25">
      <c r="B9" s="61" t="s">
        <v>5</v>
      </c>
      <c r="C9" s="63"/>
      <c r="D9" s="63"/>
      <c r="E9" s="57"/>
      <c r="F9" s="61" t="s">
        <v>27</v>
      </c>
      <c r="G9" s="63"/>
      <c r="H9" s="63">
        <v>20</v>
      </c>
    </row>
    <row r="10" spans="2:8" ht="15.95" customHeight="1" x14ac:dyDescent="0.25">
      <c r="B10" s="61" t="s">
        <v>6</v>
      </c>
      <c r="C10" s="63"/>
      <c r="D10" s="63"/>
      <c r="E10" s="57"/>
      <c r="F10" s="61" t="s">
        <v>28</v>
      </c>
      <c r="G10" s="63"/>
      <c r="H10" s="63"/>
    </row>
    <row r="11" spans="2:8" ht="15.95" customHeight="1" x14ac:dyDescent="0.25">
      <c r="B11" s="64" t="s">
        <v>62</v>
      </c>
      <c r="C11" s="63">
        <f>SUBTOTAL(109,表格1[預估])</f>
        <v>500</v>
      </c>
      <c r="D11" s="63">
        <f>SUBTOTAL(109,表格1[實際])</f>
        <v>0</v>
      </c>
      <c r="E11" s="57"/>
      <c r="F11" s="64" t="s">
        <v>62</v>
      </c>
      <c r="G11" s="63">
        <f>SUBTOTAL(109,表格3[預估])</f>
        <v>20</v>
      </c>
      <c r="H11" s="63">
        <f>SUBTOTAL(109,表格3[實際])</f>
        <v>20</v>
      </c>
    </row>
    <row r="12" spans="2:8" ht="15" customHeight="1" x14ac:dyDescent="0.25">
      <c r="B12" s="55"/>
      <c r="C12" s="56"/>
      <c r="D12" s="56"/>
      <c r="E12" s="57"/>
      <c r="F12" s="57"/>
      <c r="G12" s="57"/>
      <c r="H12" s="57"/>
    </row>
    <row r="13" spans="2:8" ht="20.100000000000001" customHeight="1" x14ac:dyDescent="0.25">
      <c r="B13" s="65" t="s">
        <v>7</v>
      </c>
      <c r="C13" s="66" t="s">
        <v>22</v>
      </c>
      <c r="D13" s="66" t="s">
        <v>23</v>
      </c>
      <c r="E13" s="57"/>
      <c r="F13" s="65" t="s">
        <v>29</v>
      </c>
      <c r="G13" s="66" t="s">
        <v>22</v>
      </c>
      <c r="H13" s="66" t="s">
        <v>23</v>
      </c>
    </row>
    <row r="14" spans="2:8" ht="15.95" customHeight="1" x14ac:dyDescent="0.25">
      <c r="B14" s="65" t="s">
        <v>8</v>
      </c>
      <c r="C14" s="67">
        <v>200</v>
      </c>
      <c r="D14" s="67">
        <v>300</v>
      </c>
      <c r="E14" s="57"/>
      <c r="F14" s="65" t="s">
        <v>30</v>
      </c>
      <c r="G14" s="67"/>
      <c r="H14" s="67"/>
    </row>
    <row r="15" spans="2:8" ht="15.95" customHeight="1" x14ac:dyDescent="0.25">
      <c r="B15" s="65" t="s">
        <v>9</v>
      </c>
      <c r="C15" s="67"/>
      <c r="D15" s="67"/>
      <c r="E15" s="57"/>
      <c r="F15" s="65" t="s">
        <v>31</v>
      </c>
      <c r="G15" s="67">
        <v>30</v>
      </c>
      <c r="H15" s="67"/>
    </row>
    <row r="16" spans="2:8" ht="15.95" customHeight="1" x14ac:dyDescent="0.25">
      <c r="B16" s="65" t="s">
        <v>10</v>
      </c>
      <c r="C16" s="67"/>
      <c r="D16" s="67"/>
      <c r="E16" s="57"/>
      <c r="F16" s="65" t="s">
        <v>32</v>
      </c>
      <c r="G16" s="67"/>
      <c r="H16" s="67"/>
    </row>
    <row r="17" spans="2:8" ht="15.95" customHeight="1" x14ac:dyDescent="0.25">
      <c r="B17" s="65" t="s">
        <v>11</v>
      </c>
      <c r="C17" s="67"/>
      <c r="D17" s="67"/>
      <c r="E17" s="57"/>
      <c r="F17" s="65" t="s">
        <v>33</v>
      </c>
      <c r="G17" s="67"/>
      <c r="H17" s="67"/>
    </row>
    <row r="18" spans="2:8" ht="15.95" customHeight="1" x14ac:dyDescent="0.25">
      <c r="B18" s="65" t="s">
        <v>12</v>
      </c>
      <c r="C18" s="67"/>
      <c r="D18" s="67"/>
      <c r="E18" s="57"/>
      <c r="F18" s="65" t="s">
        <v>17</v>
      </c>
      <c r="G18" s="67"/>
      <c r="H18" s="67"/>
    </row>
    <row r="19" spans="2:8" ht="15.95" customHeight="1" x14ac:dyDescent="0.25">
      <c r="B19" s="68" t="s">
        <v>62</v>
      </c>
      <c r="C19" s="69">
        <f>SUBTOTAL(109,表格4[預估])</f>
        <v>200</v>
      </c>
      <c r="D19" s="69">
        <f>SUBTOTAL(109,表格4[實際])</f>
        <v>300</v>
      </c>
      <c r="E19" s="57"/>
      <c r="F19" s="68" t="s">
        <v>62</v>
      </c>
      <c r="G19" s="69">
        <f>SUBTOTAL(109,表格5[預估])</f>
        <v>30</v>
      </c>
      <c r="H19" s="69">
        <f>SUBTOTAL(109,表格5[實際])</f>
        <v>0</v>
      </c>
    </row>
    <row r="20" spans="2:8" ht="15" customHeight="1" x14ac:dyDescent="0.25">
      <c r="B20" s="70"/>
      <c r="C20" s="71"/>
      <c r="D20" s="71"/>
      <c r="E20" s="57"/>
      <c r="F20" s="70"/>
      <c r="G20" s="57"/>
      <c r="H20" s="57"/>
    </row>
    <row r="21" spans="2:8" ht="20.100000000000001" customHeight="1" x14ac:dyDescent="0.25">
      <c r="B21" s="65" t="s">
        <v>13</v>
      </c>
      <c r="C21" s="66" t="s">
        <v>22</v>
      </c>
      <c r="D21" s="66" t="s">
        <v>23</v>
      </c>
      <c r="E21" s="57"/>
      <c r="F21" s="65" t="s">
        <v>34</v>
      </c>
      <c r="G21" s="66" t="s">
        <v>22</v>
      </c>
      <c r="H21" s="66" t="s">
        <v>23</v>
      </c>
    </row>
    <row r="22" spans="2:8" ht="15.95" customHeight="1" x14ac:dyDescent="0.25">
      <c r="B22" s="65" t="s">
        <v>14</v>
      </c>
      <c r="C22" s="67"/>
      <c r="D22" s="67"/>
      <c r="E22" s="57"/>
      <c r="F22" s="65" t="s">
        <v>35</v>
      </c>
      <c r="G22" s="67"/>
      <c r="H22" s="67"/>
    </row>
    <row r="23" spans="2:8" ht="15.95" customHeight="1" x14ac:dyDescent="0.25">
      <c r="B23" s="65" t="s">
        <v>15</v>
      </c>
      <c r="C23" s="67">
        <v>20</v>
      </c>
      <c r="D23" s="67"/>
      <c r="E23" s="57"/>
      <c r="F23" s="65" t="s">
        <v>36</v>
      </c>
      <c r="G23" s="67">
        <v>100</v>
      </c>
      <c r="H23" s="67"/>
    </row>
    <row r="24" spans="2:8" ht="15.95" customHeight="1" x14ac:dyDescent="0.25">
      <c r="B24" s="65" t="s">
        <v>16</v>
      </c>
      <c r="C24" s="67"/>
      <c r="D24" s="67"/>
      <c r="E24" s="57"/>
      <c r="F24" s="68" t="s">
        <v>62</v>
      </c>
      <c r="G24" s="72">
        <f>SUBTOTAL(109,表格7[預估])</f>
        <v>100</v>
      </c>
      <c r="H24" s="72">
        <f>SUBTOTAL(109,表格7[實際])</f>
        <v>0</v>
      </c>
    </row>
    <row r="25" spans="2:8" ht="15.95" customHeight="1" x14ac:dyDescent="0.25">
      <c r="B25" s="68" t="s">
        <v>62</v>
      </c>
      <c r="C25" s="69">
        <f>SUBTOTAL(109,表格6[預估])</f>
        <v>20</v>
      </c>
      <c r="D25" s="69">
        <f>SUBTOTAL(109,表格6[實際])</f>
        <v>0</v>
      </c>
      <c r="E25" s="57"/>
      <c r="F25" s="57"/>
      <c r="G25" s="57"/>
      <c r="H25" s="57"/>
    </row>
    <row r="26" spans="2:8" ht="15" customHeight="1" x14ac:dyDescent="0.25">
      <c r="B26" s="70"/>
      <c r="C26" s="71"/>
      <c r="D26" s="71"/>
      <c r="E26" s="57"/>
      <c r="F26" s="57"/>
      <c r="G26" s="57"/>
      <c r="H26" s="57"/>
    </row>
    <row r="27" spans="2:8" ht="20.100000000000001" customHeight="1" x14ac:dyDescent="0.25">
      <c r="B27" s="65" t="s">
        <v>17</v>
      </c>
      <c r="C27" s="66" t="s">
        <v>22</v>
      </c>
      <c r="D27" s="66" t="s">
        <v>23</v>
      </c>
      <c r="E27" s="57"/>
      <c r="F27" s="57"/>
      <c r="G27" s="57"/>
      <c r="H27" s="57"/>
    </row>
    <row r="28" spans="2:8" ht="15.95" customHeight="1" x14ac:dyDescent="0.25">
      <c r="B28" s="65" t="s">
        <v>18</v>
      </c>
      <c r="C28" s="67"/>
      <c r="D28" s="67">
        <v>13</v>
      </c>
      <c r="E28" s="57"/>
      <c r="F28" s="57"/>
      <c r="G28" s="57"/>
      <c r="H28" s="57"/>
    </row>
    <row r="29" spans="2:8" ht="15.95" customHeight="1" x14ac:dyDescent="0.25">
      <c r="B29" s="65" t="s">
        <v>19</v>
      </c>
      <c r="C29" s="67">
        <v>12</v>
      </c>
      <c r="D29" s="67"/>
      <c r="E29" s="57"/>
      <c r="F29" s="57"/>
      <c r="G29" s="57"/>
      <c r="H29" s="57"/>
    </row>
    <row r="30" spans="2:8" ht="15.95" customHeight="1" x14ac:dyDescent="0.25">
      <c r="B30" s="65" t="s">
        <v>20</v>
      </c>
      <c r="C30" s="67"/>
      <c r="D30" s="67"/>
      <c r="E30" s="57"/>
      <c r="F30" s="57"/>
      <c r="G30" s="57"/>
      <c r="H30" s="57"/>
    </row>
    <row r="31" spans="2:8" s="45" customFormat="1" ht="15.95" customHeight="1" x14ac:dyDescent="0.25">
      <c r="B31" s="65" t="s">
        <v>21</v>
      </c>
      <c r="C31" s="67"/>
      <c r="D31" s="67"/>
      <c r="E31" s="73"/>
      <c r="F31" s="73"/>
      <c r="G31" s="73"/>
      <c r="H31" s="73"/>
    </row>
    <row r="32" spans="2:8" s="45" customFormat="1" ht="15.95" customHeight="1" x14ac:dyDescent="0.25">
      <c r="B32" s="64" t="s">
        <v>62</v>
      </c>
      <c r="C32" s="63">
        <f>SUBTOTAL(109,表格8[預估])</f>
        <v>12</v>
      </c>
      <c r="D32" s="63">
        <f>SUBTOTAL(109,表格8[實際])</f>
        <v>13</v>
      </c>
    </row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</sheetData>
  <mergeCells count="2">
    <mergeCell ref="B1:D1"/>
    <mergeCell ref="B3:B4"/>
  </mergeCells>
  <phoneticPr fontId="1" type="noConversion"/>
  <printOptions horizontalCentered="1"/>
  <pageMargins left="0.75" right="0.75" top="1" bottom="1" header="0.5" footer="0.5"/>
  <pageSetup paperSize="9" scale="84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38"/>
  <sheetViews>
    <sheetView showGridLines="0" zoomScaleNormal="100" zoomScaleSheetLayoutView="75" workbookViewId="0"/>
  </sheetViews>
  <sheetFormatPr defaultColWidth="9.125" defaultRowHeight="12.75" x14ac:dyDescent="0.2"/>
  <cols>
    <col min="1" max="1" width="5.25" style="1" customWidth="1"/>
    <col min="2" max="7" width="23.125" style="1" customWidth="1"/>
    <col min="8" max="16384" width="9.125" style="1"/>
  </cols>
  <sheetData>
    <row r="1" spans="1:8" ht="45.75" customHeight="1" x14ac:dyDescent="0.25">
      <c r="A1" s="18"/>
      <c r="B1" s="77" t="s">
        <v>0</v>
      </c>
      <c r="C1" s="77"/>
      <c r="D1" s="77"/>
      <c r="E1" s="8"/>
      <c r="F1" s="8"/>
      <c r="G1" s="3" t="s">
        <v>58</v>
      </c>
      <c r="H1" s="18"/>
    </row>
    <row r="2" spans="1:8" ht="6.75" customHeight="1" x14ac:dyDescent="0.25">
      <c r="A2" s="18"/>
      <c r="B2" s="9"/>
      <c r="C2" s="9"/>
      <c r="D2" s="9"/>
      <c r="E2" s="10"/>
      <c r="F2" s="10"/>
      <c r="G2" s="10"/>
      <c r="H2" s="11"/>
    </row>
    <row r="3" spans="1:8" s="2" customFormat="1" ht="15" customHeight="1" x14ac:dyDescent="0.25">
      <c r="A3" s="19"/>
      <c r="B3" s="76" t="s">
        <v>38</v>
      </c>
      <c r="C3" s="12"/>
      <c r="D3" s="12"/>
      <c r="E3" s="12"/>
      <c r="F3" s="13" t="s">
        <v>22</v>
      </c>
      <c r="G3" s="13" t="s">
        <v>23</v>
      </c>
      <c r="H3" s="19"/>
    </row>
    <row r="4" spans="1:8" ht="24" customHeight="1" x14ac:dyDescent="0.25">
      <c r="A4" s="18"/>
      <c r="B4" s="76"/>
      <c r="C4" s="14"/>
      <c r="D4" s="14"/>
      <c r="E4" s="14"/>
      <c r="F4" s="15">
        <f>SUM(F11, F18, F25, F33)</f>
        <v>1936</v>
      </c>
      <c r="G4" s="15">
        <f>SUM(G11,G18,G25, G33)</f>
        <v>1831</v>
      </c>
      <c r="H4" s="18"/>
    </row>
    <row r="5" spans="1:8" ht="15" customHeight="1" x14ac:dyDescent="0.25">
      <c r="A5" s="18"/>
      <c r="B5" s="20"/>
      <c r="C5" s="20"/>
      <c r="D5" s="20"/>
      <c r="E5" s="20"/>
      <c r="F5" s="20"/>
      <c r="G5" s="20"/>
      <c r="H5" s="18"/>
    </row>
    <row r="6" spans="1:8" ht="20.100000000000001" customHeight="1" x14ac:dyDescent="0.25">
      <c r="A6" s="18"/>
      <c r="B6" s="21" t="s">
        <v>39</v>
      </c>
      <c r="C6" s="22"/>
      <c r="D6" s="22"/>
      <c r="E6" s="22"/>
      <c r="F6" s="22"/>
      <c r="G6" s="22"/>
      <c r="H6" s="18"/>
    </row>
    <row r="7" spans="1:8" ht="20.100000000000001" customHeight="1" x14ac:dyDescent="0.25">
      <c r="A7" s="18"/>
      <c r="B7" s="4" t="s">
        <v>40</v>
      </c>
      <c r="C7" s="4" t="s">
        <v>44</v>
      </c>
      <c r="D7" s="4" t="s">
        <v>45</v>
      </c>
      <c r="E7" s="4" t="s">
        <v>56</v>
      </c>
      <c r="F7" s="4" t="s">
        <v>57</v>
      </c>
      <c r="G7" s="4" t="s">
        <v>59</v>
      </c>
      <c r="H7" s="18"/>
    </row>
    <row r="8" spans="1:8" ht="15.95" customHeight="1" x14ac:dyDescent="0.25">
      <c r="A8" s="18"/>
      <c r="B8" s="4">
        <v>300</v>
      </c>
      <c r="C8" s="4">
        <v>278</v>
      </c>
      <c r="D8" s="4" t="s">
        <v>46</v>
      </c>
      <c r="E8" s="16">
        <v>5</v>
      </c>
      <c r="F8" s="16">
        <f>B8*E8</f>
        <v>1500</v>
      </c>
      <c r="G8" s="16">
        <f>C8*E8</f>
        <v>1390</v>
      </c>
      <c r="H8" s="18"/>
    </row>
    <row r="9" spans="1:8" ht="15.95" customHeight="1" x14ac:dyDescent="0.25">
      <c r="A9" s="18"/>
      <c r="B9" s="4">
        <v>197</v>
      </c>
      <c r="C9" s="4">
        <v>195</v>
      </c>
      <c r="D9" s="4" t="s">
        <v>47</v>
      </c>
      <c r="E9" s="16">
        <v>2</v>
      </c>
      <c r="F9" s="16">
        <f>B9*E9</f>
        <v>394</v>
      </c>
      <c r="G9" s="16">
        <f>C9*E9</f>
        <v>390</v>
      </c>
      <c r="H9" s="18"/>
    </row>
    <row r="10" spans="1:8" ht="15.75" customHeight="1" x14ac:dyDescent="0.25">
      <c r="A10" s="18"/>
      <c r="B10" s="4">
        <v>42</v>
      </c>
      <c r="C10" s="4">
        <v>51</v>
      </c>
      <c r="D10" s="4" t="s">
        <v>48</v>
      </c>
      <c r="E10" s="16">
        <v>1</v>
      </c>
      <c r="F10" s="16">
        <f>B10*E10</f>
        <v>42</v>
      </c>
      <c r="G10" s="16">
        <f>C10*E10</f>
        <v>51</v>
      </c>
      <c r="H10" s="18"/>
    </row>
    <row r="11" spans="1:8" ht="15.95" customHeight="1" x14ac:dyDescent="0.25">
      <c r="A11" s="18"/>
      <c r="B11" s="5" t="s">
        <v>62</v>
      </c>
      <c r="C11" s="5"/>
      <c r="D11" s="5"/>
      <c r="E11" s="5"/>
      <c r="F11" s="16">
        <f>SUBTOTAL(109,表格9[預估收入])</f>
        <v>1936</v>
      </c>
      <c r="G11" s="16">
        <f>SUBTOTAL(109,表格9[實際收入])</f>
        <v>1831</v>
      </c>
      <c r="H11" s="18"/>
    </row>
    <row r="12" spans="1:8" ht="15" customHeight="1" x14ac:dyDescent="0.25">
      <c r="A12" s="18"/>
      <c r="B12" s="20"/>
      <c r="C12" s="20"/>
      <c r="D12" s="20"/>
      <c r="E12" s="20"/>
      <c r="F12" s="20"/>
      <c r="G12" s="20"/>
      <c r="H12" s="18"/>
    </row>
    <row r="13" spans="1:8" ht="20.100000000000001" customHeight="1" x14ac:dyDescent="0.25">
      <c r="A13" s="18"/>
      <c r="B13" s="21" t="s">
        <v>41</v>
      </c>
      <c r="C13" s="22"/>
      <c r="D13" s="22"/>
      <c r="E13" s="22"/>
      <c r="F13" s="22"/>
      <c r="G13" s="22"/>
      <c r="H13" s="18"/>
    </row>
    <row r="14" spans="1:8" ht="20.100000000000001" customHeight="1" x14ac:dyDescent="0.25">
      <c r="A14" s="18"/>
      <c r="B14" s="4" t="s">
        <v>40</v>
      </c>
      <c r="C14" s="4" t="s">
        <v>44</v>
      </c>
      <c r="D14" s="4" t="s">
        <v>45</v>
      </c>
      <c r="E14" s="4" t="s">
        <v>56</v>
      </c>
      <c r="F14" s="4" t="s">
        <v>57</v>
      </c>
      <c r="G14" s="4" t="s">
        <v>59</v>
      </c>
      <c r="H14" s="18"/>
    </row>
    <row r="15" spans="1:8" ht="15.95" customHeight="1" x14ac:dyDescent="0.25">
      <c r="A15" s="18"/>
      <c r="B15" s="4">
        <v>12</v>
      </c>
      <c r="C15" s="4"/>
      <c r="D15" s="4" t="s">
        <v>49</v>
      </c>
      <c r="E15" s="16"/>
      <c r="F15" s="16">
        <f>B15*E15</f>
        <v>0</v>
      </c>
      <c r="G15" s="16">
        <f>C15*E15</f>
        <v>0</v>
      </c>
      <c r="H15" s="18"/>
    </row>
    <row r="16" spans="1:8" ht="15.95" customHeight="1" x14ac:dyDescent="0.25">
      <c r="A16" s="18"/>
      <c r="B16" s="4"/>
      <c r="C16" s="4">
        <v>158</v>
      </c>
      <c r="D16" s="4" t="s">
        <v>50</v>
      </c>
      <c r="E16" s="16"/>
      <c r="F16" s="16">
        <f>B16*E16</f>
        <v>0</v>
      </c>
      <c r="G16" s="16">
        <f>C16*E16</f>
        <v>0</v>
      </c>
      <c r="H16" s="18"/>
    </row>
    <row r="17" spans="1:8" ht="15.95" customHeight="1" x14ac:dyDescent="0.25">
      <c r="A17" s="18"/>
      <c r="B17" s="4">
        <v>4</v>
      </c>
      <c r="C17" s="4"/>
      <c r="D17" s="4" t="s">
        <v>51</v>
      </c>
      <c r="E17" s="16"/>
      <c r="F17" s="16">
        <f>B17*E17</f>
        <v>0</v>
      </c>
      <c r="G17" s="16">
        <f>C17*E17</f>
        <v>0</v>
      </c>
      <c r="H17" s="18"/>
    </row>
    <row r="18" spans="1:8" ht="15.95" customHeight="1" x14ac:dyDescent="0.25">
      <c r="A18" s="18"/>
      <c r="B18" s="5" t="s">
        <v>62</v>
      </c>
      <c r="C18" s="5"/>
      <c r="D18" s="5"/>
      <c r="E18" s="5"/>
      <c r="F18" s="16">
        <f>SUBTOTAL(109,表格10[預估收入])</f>
        <v>0</v>
      </c>
      <c r="G18" s="16">
        <f>SUBTOTAL(109,表格10[實際收入])</f>
        <v>0</v>
      </c>
      <c r="H18" s="18"/>
    </row>
    <row r="19" spans="1:8" ht="15" customHeight="1" x14ac:dyDescent="0.25">
      <c r="A19" s="18"/>
      <c r="B19" s="23"/>
      <c r="C19" s="23"/>
      <c r="D19" s="23"/>
      <c r="E19" s="23"/>
      <c r="F19" s="23"/>
      <c r="G19" s="23"/>
      <c r="H19" s="18"/>
    </row>
    <row r="20" spans="1:8" ht="20.100000000000001" customHeight="1" x14ac:dyDescent="0.25">
      <c r="A20" s="18"/>
      <c r="B20" s="21" t="s">
        <v>42</v>
      </c>
      <c r="C20" s="22"/>
      <c r="D20" s="22"/>
      <c r="E20" s="22"/>
      <c r="F20" s="22"/>
      <c r="G20" s="22"/>
      <c r="H20" s="18"/>
    </row>
    <row r="21" spans="1:8" ht="20.100000000000001" customHeight="1" x14ac:dyDescent="0.25">
      <c r="A21" s="18"/>
      <c r="B21" s="4" t="s">
        <v>40</v>
      </c>
      <c r="C21" s="4" t="s">
        <v>44</v>
      </c>
      <c r="D21" s="4" t="s">
        <v>45</v>
      </c>
      <c r="E21" s="4" t="s">
        <v>56</v>
      </c>
      <c r="F21" s="4" t="s">
        <v>57</v>
      </c>
      <c r="G21" s="4" t="s">
        <v>59</v>
      </c>
      <c r="H21" s="18"/>
    </row>
    <row r="22" spans="1:8" ht="15.95" customHeight="1" x14ac:dyDescent="0.25">
      <c r="A22" s="18"/>
      <c r="B22" s="4">
        <v>23</v>
      </c>
      <c r="C22" s="4"/>
      <c r="D22" s="4" t="s">
        <v>52</v>
      </c>
      <c r="E22" s="16"/>
      <c r="F22" s="16">
        <f>B22*E22</f>
        <v>0</v>
      </c>
      <c r="G22" s="16">
        <f>C22*E22</f>
        <v>0</v>
      </c>
      <c r="H22" s="18"/>
    </row>
    <row r="23" spans="1:8" ht="15.95" customHeight="1" x14ac:dyDescent="0.25">
      <c r="A23" s="18"/>
      <c r="B23" s="4">
        <v>354</v>
      </c>
      <c r="C23" s="4"/>
      <c r="D23" s="4" t="s">
        <v>53</v>
      </c>
      <c r="E23" s="16"/>
      <c r="F23" s="16">
        <f>B23*E23</f>
        <v>0</v>
      </c>
      <c r="G23" s="16">
        <f>C23*E23</f>
        <v>0</v>
      </c>
      <c r="H23" s="18"/>
    </row>
    <row r="24" spans="1:8" ht="15.95" customHeight="1" x14ac:dyDescent="0.25">
      <c r="A24" s="18"/>
      <c r="B24" s="4">
        <v>56</v>
      </c>
      <c r="C24" s="4"/>
      <c r="D24" s="4" t="s">
        <v>54</v>
      </c>
      <c r="E24" s="16"/>
      <c r="F24" s="16">
        <f>B24*E24</f>
        <v>0</v>
      </c>
      <c r="G24" s="16">
        <f>C24*E24</f>
        <v>0</v>
      </c>
      <c r="H24" s="18"/>
    </row>
    <row r="25" spans="1:8" ht="15.95" customHeight="1" x14ac:dyDescent="0.25">
      <c r="A25" s="18"/>
      <c r="B25" s="5" t="s">
        <v>62</v>
      </c>
      <c r="C25" s="5"/>
      <c r="D25" s="5"/>
      <c r="E25" s="5"/>
      <c r="F25" s="16">
        <f>SUBTOTAL(109,表格11[預估收入])</f>
        <v>0</v>
      </c>
      <c r="G25" s="16">
        <f>SUBTOTAL(109,表格11[實際收入])</f>
        <v>0</v>
      </c>
      <c r="H25" s="18"/>
    </row>
    <row r="26" spans="1:8" ht="15" customHeight="1" x14ac:dyDescent="0.25">
      <c r="A26" s="18"/>
      <c r="B26" s="23"/>
      <c r="C26" s="23"/>
      <c r="D26" s="23"/>
      <c r="E26" s="23"/>
      <c r="F26" s="23"/>
      <c r="G26" s="23"/>
      <c r="H26" s="18"/>
    </row>
    <row r="27" spans="1:8" ht="20.100000000000001" customHeight="1" x14ac:dyDescent="0.25">
      <c r="A27" s="18"/>
      <c r="B27" s="21" t="s">
        <v>43</v>
      </c>
      <c r="C27" s="22"/>
      <c r="D27" s="22"/>
      <c r="E27" s="22"/>
      <c r="F27" s="22"/>
      <c r="G27" s="22"/>
      <c r="H27" s="18"/>
    </row>
    <row r="28" spans="1:8" ht="20.100000000000001" customHeight="1" x14ac:dyDescent="0.25">
      <c r="A28" s="18"/>
      <c r="B28" s="4" t="s">
        <v>40</v>
      </c>
      <c r="C28" s="4" t="s">
        <v>44</v>
      </c>
      <c r="D28" s="4" t="s">
        <v>45</v>
      </c>
      <c r="E28" s="4" t="s">
        <v>56</v>
      </c>
      <c r="F28" s="4" t="s">
        <v>57</v>
      </c>
      <c r="G28" s="4" t="s">
        <v>59</v>
      </c>
      <c r="H28" s="18"/>
    </row>
    <row r="29" spans="1:8" ht="15.95" customHeight="1" x14ac:dyDescent="0.25">
      <c r="A29" s="18"/>
      <c r="B29" s="4"/>
      <c r="C29" s="4"/>
      <c r="D29" s="4" t="s">
        <v>55</v>
      </c>
      <c r="E29" s="16"/>
      <c r="F29" s="16">
        <f>B29*E29</f>
        <v>0</v>
      </c>
      <c r="G29" s="16">
        <f>C29*E29</f>
        <v>0</v>
      </c>
      <c r="H29" s="18"/>
    </row>
    <row r="30" spans="1:8" ht="15.95" customHeight="1" x14ac:dyDescent="0.25">
      <c r="A30" s="18"/>
      <c r="B30" s="4">
        <v>123</v>
      </c>
      <c r="C30" s="4"/>
      <c r="D30" s="4" t="s">
        <v>55</v>
      </c>
      <c r="E30" s="16"/>
      <c r="F30" s="16">
        <f>B30*E30</f>
        <v>0</v>
      </c>
      <c r="G30" s="16">
        <f>C30*E30</f>
        <v>0</v>
      </c>
      <c r="H30" s="18"/>
    </row>
    <row r="31" spans="1:8" ht="15.95" customHeight="1" x14ac:dyDescent="0.25">
      <c r="A31" s="17"/>
      <c r="B31" s="4"/>
      <c r="C31" s="4"/>
      <c r="D31" s="4" t="s">
        <v>55</v>
      </c>
      <c r="E31" s="16"/>
      <c r="F31" s="16">
        <f>B31*E31</f>
        <v>0</v>
      </c>
      <c r="G31" s="16">
        <f>C31*E31</f>
        <v>0</v>
      </c>
      <c r="H31" s="18"/>
    </row>
    <row r="32" spans="1:8" ht="15.95" customHeight="1" x14ac:dyDescent="0.25">
      <c r="A32" s="17"/>
      <c r="B32" s="4">
        <v>13</v>
      </c>
      <c r="C32" s="4"/>
      <c r="D32" s="4" t="s">
        <v>55</v>
      </c>
      <c r="E32" s="16"/>
      <c r="F32" s="16">
        <f>B32*E32</f>
        <v>0</v>
      </c>
      <c r="G32" s="16">
        <f>C32*E32</f>
        <v>0</v>
      </c>
      <c r="H32" s="18"/>
    </row>
    <row r="33" spans="1:8" ht="15.95" customHeight="1" x14ac:dyDescent="0.25">
      <c r="A33" s="17"/>
      <c r="B33" s="5" t="s">
        <v>62</v>
      </c>
      <c r="C33" s="5"/>
      <c r="D33" s="5"/>
      <c r="E33" s="5"/>
      <c r="F33" s="16">
        <f>SUBTOTAL(109,表格12[預估收入])</f>
        <v>0</v>
      </c>
      <c r="G33" s="16">
        <f>SUBTOTAL(109,表格12[實際收入])</f>
        <v>0</v>
      </c>
      <c r="H33" s="18"/>
    </row>
    <row r="34" spans="1:8" ht="13.5" x14ac:dyDescent="0.25">
      <c r="A34" s="17"/>
      <c r="B34" s="18"/>
      <c r="C34" s="18"/>
      <c r="D34" s="18"/>
      <c r="E34" s="18"/>
      <c r="F34" s="18"/>
      <c r="G34" s="18"/>
      <c r="H34" s="18"/>
    </row>
    <row r="35" spans="1:8" ht="13.5" x14ac:dyDescent="0.25">
      <c r="A35" s="17"/>
      <c r="B35" s="18"/>
      <c r="C35" s="18"/>
      <c r="D35" s="18"/>
      <c r="E35" s="18"/>
      <c r="F35" s="18"/>
      <c r="G35" s="18"/>
      <c r="H35" s="18"/>
    </row>
    <row r="36" spans="1:8" ht="13.5" x14ac:dyDescent="0.25">
      <c r="A36" s="17"/>
      <c r="B36" s="18"/>
      <c r="C36" s="18"/>
      <c r="D36" s="18"/>
      <c r="E36" s="18"/>
      <c r="F36" s="18"/>
      <c r="G36" s="18"/>
      <c r="H36" s="18"/>
    </row>
    <row r="37" spans="1:8" ht="13.5" x14ac:dyDescent="0.25">
      <c r="A37" s="17"/>
      <c r="B37" s="18"/>
      <c r="C37" s="18"/>
      <c r="D37" s="18"/>
      <c r="E37" s="18"/>
      <c r="F37" s="18"/>
      <c r="G37" s="18"/>
      <c r="H37" s="18"/>
    </row>
    <row r="38" spans="1:8" ht="13.5" x14ac:dyDescent="0.25">
      <c r="A38" s="17"/>
      <c r="B38" s="18"/>
      <c r="C38" s="18"/>
      <c r="D38" s="18"/>
      <c r="E38" s="18"/>
      <c r="F38" s="18"/>
      <c r="G38" s="18"/>
      <c r="H38" s="18"/>
    </row>
  </sheetData>
  <mergeCells count="2">
    <mergeCell ref="B3:B4"/>
    <mergeCell ref="B1:D1"/>
  </mergeCells>
  <phoneticPr fontId="1" type="noConversion"/>
  <printOptions horizontalCentered="1"/>
  <pageMargins left="0.75" right="0.75" top="1" bottom="1" header="0.5" footer="0.5"/>
  <pageSetup paperSize="9" scale="83" fitToHeight="0" orientation="landscape" r:id="rId1"/>
  <headerFooter alignWithMargins="0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I38"/>
  <sheetViews>
    <sheetView showGridLines="0" zoomScaleNormal="100" workbookViewId="0"/>
  </sheetViews>
  <sheetFormatPr defaultColWidth="9.125" defaultRowHeight="12.75" x14ac:dyDescent="0.2"/>
  <cols>
    <col min="1" max="1" width="5.25" style="1" customWidth="1"/>
    <col min="2" max="7" width="23.125" style="1" customWidth="1"/>
    <col min="8" max="9" width="5.25" style="1" customWidth="1"/>
    <col min="10" max="16384" width="9.125" style="1"/>
  </cols>
  <sheetData>
    <row r="1" spans="1:9" ht="36.75" customHeight="1" x14ac:dyDescent="0.45">
      <c r="A1" s="18"/>
      <c r="B1" s="78" t="s">
        <v>0</v>
      </c>
      <c r="C1" s="78"/>
      <c r="D1" s="78"/>
      <c r="E1" s="24"/>
      <c r="F1" s="24"/>
      <c r="G1" s="7" t="s">
        <v>60</v>
      </c>
      <c r="H1" s="18"/>
      <c r="I1" s="18"/>
    </row>
    <row r="2" spans="1:9" ht="21" customHeight="1" x14ac:dyDescent="0.25">
      <c r="A2" s="18"/>
      <c r="B2" s="6"/>
      <c r="C2" s="6"/>
      <c r="D2" s="6"/>
      <c r="E2" s="6"/>
      <c r="F2" s="6"/>
      <c r="G2" s="25" t="s">
        <v>61</v>
      </c>
      <c r="H2" s="18"/>
      <c r="I2" s="18"/>
    </row>
    <row r="3" spans="1:9" ht="6.75" customHeight="1" x14ac:dyDescent="0.25">
      <c r="A3" s="18"/>
      <c r="B3" s="9"/>
      <c r="C3" s="9"/>
      <c r="D3" s="9"/>
      <c r="E3" s="10"/>
      <c r="F3" s="10"/>
      <c r="G3" s="10"/>
      <c r="H3" s="18"/>
      <c r="I3" s="18"/>
    </row>
    <row r="4" spans="1:9" ht="13.5" x14ac:dyDescent="0.25">
      <c r="A4" s="18"/>
      <c r="B4" s="20"/>
      <c r="C4" s="20"/>
      <c r="D4" s="26"/>
      <c r="E4" s="18"/>
      <c r="F4" s="18"/>
      <c r="G4" s="18"/>
      <c r="H4" s="18"/>
      <c r="I4" s="18"/>
    </row>
    <row r="5" spans="1:9" ht="20.100000000000001" customHeight="1" x14ac:dyDescent="0.25">
      <c r="A5" s="18"/>
      <c r="B5" s="27"/>
      <c r="C5" s="28" t="s">
        <v>22</v>
      </c>
      <c r="D5" s="29" t="s">
        <v>23</v>
      </c>
      <c r="E5" s="18"/>
      <c r="F5" s="18"/>
      <c r="G5" s="18"/>
      <c r="H5" s="18"/>
      <c r="I5" s="18"/>
    </row>
    <row r="6" spans="1:9" ht="15.95" customHeight="1" x14ac:dyDescent="0.25">
      <c r="A6" s="18"/>
      <c r="B6" s="30" t="s">
        <v>38</v>
      </c>
      <c r="C6" s="31">
        <f>收入!F4</f>
        <v>1936</v>
      </c>
      <c r="D6" s="32">
        <f>收入!G4</f>
        <v>1831</v>
      </c>
      <c r="E6" s="18"/>
      <c r="F6" s="18"/>
      <c r="G6" s="18"/>
      <c r="H6" s="18"/>
      <c r="I6" s="18"/>
    </row>
    <row r="7" spans="1:9" ht="15.95" customHeight="1" x14ac:dyDescent="0.25">
      <c r="A7" s="18"/>
      <c r="B7" s="33" t="s">
        <v>1</v>
      </c>
      <c r="C7" s="34">
        <f>支出!G4</f>
        <v>882</v>
      </c>
      <c r="D7" s="35">
        <f>支出!H4</f>
        <v>333</v>
      </c>
      <c r="E7" s="18"/>
      <c r="F7" s="18"/>
      <c r="G7" s="18"/>
      <c r="H7" s="18"/>
      <c r="I7" s="18"/>
    </row>
    <row r="8" spans="1:9" ht="15.75" x14ac:dyDescent="0.25">
      <c r="A8" s="18"/>
      <c r="B8" s="36"/>
      <c r="C8" s="37"/>
      <c r="D8" s="38"/>
      <c r="E8" s="18"/>
      <c r="F8" s="18"/>
      <c r="G8" s="18"/>
      <c r="H8" s="18"/>
      <c r="I8" s="18"/>
    </row>
    <row r="9" spans="1:9" ht="33" customHeight="1" x14ac:dyDescent="0.25">
      <c r="A9" s="18"/>
      <c r="B9" s="39" t="s">
        <v>63</v>
      </c>
      <c r="C9" s="40">
        <f>C6-C7</f>
        <v>1054</v>
      </c>
      <c r="D9" s="41">
        <f>D6-D7</f>
        <v>1498</v>
      </c>
      <c r="E9" s="18"/>
      <c r="F9" s="18"/>
      <c r="G9" s="18"/>
      <c r="H9" s="18"/>
      <c r="I9" s="18"/>
    </row>
    <row r="10" spans="1:9" ht="13.5" x14ac:dyDescent="0.2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3.5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3.5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3.5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3.5" x14ac:dyDescent="0.2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3.5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3.5" x14ac:dyDescent="0.2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3.5" x14ac:dyDescent="0.2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3.5" x14ac:dyDescent="0.2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3.5" x14ac:dyDescent="0.2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3.5" x14ac:dyDescent="0.2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3.5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3.5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3.5" x14ac:dyDescent="0.2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3.5" x14ac:dyDescent="0.2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3.5" x14ac:dyDescent="0.2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3.5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3.5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3.5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3.5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3.5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3.5" x14ac:dyDescent="0.25">
      <c r="A31" s="17"/>
      <c r="B31" s="18"/>
      <c r="C31" s="18"/>
      <c r="D31" s="18"/>
      <c r="E31" s="18"/>
      <c r="F31" s="18"/>
      <c r="G31" s="18"/>
      <c r="H31" s="17"/>
      <c r="I31" s="17"/>
    </row>
    <row r="32" spans="1:9" ht="13.5" x14ac:dyDescent="0.25">
      <c r="A32" s="17"/>
      <c r="B32" s="18"/>
      <c r="C32" s="18"/>
      <c r="D32" s="18"/>
      <c r="E32" s="18"/>
      <c r="F32" s="18"/>
      <c r="G32" s="18"/>
      <c r="H32" s="17"/>
      <c r="I32" s="17"/>
    </row>
    <row r="33" spans="1:9" ht="13.5" x14ac:dyDescent="0.25">
      <c r="A33" s="17"/>
      <c r="B33" s="18"/>
      <c r="C33" s="18"/>
      <c r="D33" s="18"/>
      <c r="E33" s="18"/>
      <c r="F33" s="18"/>
      <c r="G33" s="18"/>
      <c r="H33" s="17"/>
      <c r="I33" s="17"/>
    </row>
    <row r="34" spans="1:9" ht="13.5" x14ac:dyDescent="0.25">
      <c r="A34" s="17"/>
      <c r="B34" s="18"/>
      <c r="C34" s="18"/>
      <c r="D34" s="18"/>
      <c r="E34" s="18"/>
      <c r="F34" s="18"/>
      <c r="G34" s="18"/>
      <c r="H34" s="17"/>
      <c r="I34" s="17"/>
    </row>
    <row r="35" spans="1:9" ht="13.5" x14ac:dyDescent="0.25">
      <c r="A35" s="17"/>
      <c r="B35" s="18"/>
      <c r="C35" s="18"/>
      <c r="D35" s="18"/>
      <c r="E35" s="18"/>
      <c r="F35" s="18"/>
      <c r="G35" s="18"/>
      <c r="H35" s="17"/>
      <c r="I35" s="17"/>
    </row>
    <row r="36" spans="1:9" ht="13.5" x14ac:dyDescent="0.25">
      <c r="A36" s="17"/>
      <c r="B36" s="18"/>
      <c r="C36" s="18"/>
      <c r="D36" s="18"/>
      <c r="E36" s="18"/>
      <c r="F36" s="18"/>
      <c r="G36" s="18"/>
      <c r="H36" s="17"/>
      <c r="I36" s="17"/>
    </row>
    <row r="37" spans="1:9" ht="13.5" x14ac:dyDescent="0.25">
      <c r="A37" s="17"/>
      <c r="B37" s="18"/>
      <c r="C37" s="18"/>
      <c r="D37" s="18"/>
      <c r="E37" s="18"/>
      <c r="F37" s="18"/>
      <c r="G37" s="18"/>
      <c r="H37" s="17"/>
      <c r="I37" s="17"/>
    </row>
    <row r="38" spans="1:9" ht="13.5" x14ac:dyDescent="0.25">
      <c r="A38" s="17"/>
      <c r="B38" s="18"/>
      <c r="C38" s="18"/>
      <c r="D38" s="18"/>
      <c r="E38" s="18"/>
      <c r="F38" s="18"/>
      <c r="G38" s="18"/>
      <c r="H38" s="17"/>
      <c r="I38" s="17"/>
    </row>
  </sheetData>
  <mergeCells count="1">
    <mergeCell ref="B1:D1"/>
  </mergeCells>
  <phoneticPr fontId="1" type="noConversion"/>
  <printOptions horizontalCentered="1"/>
  <pageMargins left="0.75" right="0.75" top="1" bottom="1" header="0.5" footer="0.5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支出</vt:lpstr>
      <vt:lpstr>收入</vt:lpstr>
      <vt:lpstr>損益摘要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2017-12-27T06:30:46Z</dcterms:created>
  <dcterms:modified xsi:type="dcterms:W3CDTF">2019-06-05T06:19:27Z</dcterms:modified>
</cp:coreProperties>
</file>