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03_Accessibility_Q4_batch4\12_NanjingProcessing_From_Finalcheck_implementation\templates\zh-TW\target\"/>
    </mc:Choice>
  </mc:AlternateContent>
  <bookViews>
    <workbookView xWindow="0" yWindow="0" windowWidth="28800" windowHeight="13890" xr2:uid="{00000000-000D-0000-FFFF-FFFF00000000}"/>
  </bookViews>
  <sheets>
    <sheet name="每週工作排程" sheetId="1" r:id="rId1"/>
    <sheet name="工作清單" sheetId="2" r:id="rId2"/>
  </sheets>
  <definedNames>
    <definedName name="_xlnm.Print_Titles" localSheetId="1">工作清單!$3:$3</definedName>
    <definedName name="_xlnm.Print_Titles" localSheetId="0">每週工作排程!$4:$5</definedName>
    <definedName name="人員欄位">工作清單[科目]</definedName>
    <definedName name="列標題地區1..I3">每週工作排程!$H$3</definedName>
    <definedName name="科目">工作排程[[#All],[欄1]]</definedName>
    <definedName name="開始日期">每週工作排程!$I$3</definedName>
    <definedName name="標題​​1">工作排程[[#All],[欄1]]</definedName>
    <definedName name="欄標題2">工作清單[[#Headers],[日期]]</definedName>
  </definedNames>
  <calcPr calcId="171027"/>
</workbook>
</file>

<file path=xl/calcChain.xml><?xml version="1.0" encoding="utf-8"?>
<calcChain xmlns="http://schemas.openxmlformats.org/spreadsheetml/2006/main">
  <c r="B9" i="2" l="1"/>
  <c r="E9" i="2" s="1"/>
  <c r="B10" i="2"/>
  <c r="E10" i="2" s="1"/>
  <c r="B11" i="2"/>
  <c r="E11" i="2" s="1"/>
  <c r="B5" i="2" l="1"/>
  <c r="E5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B5" i="1" l="1"/>
  <c r="H4" i="1"/>
  <c r="F4" i="1"/>
  <c r="D4" i="1"/>
  <c r="C5" i="1"/>
  <c r="C6" i="1" s="1"/>
  <c r="I4" i="1"/>
  <c r="G4" i="1"/>
  <c r="E4" i="1"/>
  <c r="C4" i="1"/>
  <c r="C7" i="1" l="1"/>
  <c r="C9" i="1"/>
  <c r="C11" i="1"/>
  <c r="C8" i="1"/>
  <c r="C10" i="1"/>
  <c r="D5" i="1"/>
  <c r="D6" i="1" l="1"/>
  <c r="D7" i="1"/>
  <c r="D9" i="1"/>
  <c r="D11" i="1"/>
  <c r="D8" i="1"/>
  <c r="D10" i="1"/>
  <c r="E5" i="1"/>
  <c r="E6" i="1" l="1"/>
  <c r="E8" i="1"/>
  <c r="E10" i="1"/>
  <c r="E7" i="1"/>
  <c r="E9" i="1"/>
  <c r="E11" i="1"/>
  <c r="F5" i="1"/>
  <c r="F8" i="1" l="1"/>
  <c r="F10" i="1"/>
  <c r="F7" i="1"/>
  <c r="F9" i="1"/>
  <c r="F11" i="1"/>
  <c r="F6" i="1"/>
  <c r="G5" i="1"/>
  <c r="G6" i="1" l="1"/>
  <c r="G7" i="1"/>
  <c r="G8" i="1"/>
  <c r="G10" i="1"/>
  <c r="G9" i="1"/>
  <c r="G11" i="1"/>
  <c r="H5" i="1"/>
  <c r="H7" i="1" l="1"/>
  <c r="H9" i="1"/>
  <c r="H11" i="1"/>
  <c r="H8" i="1"/>
  <c r="H10" i="1"/>
  <c r="H6" i="1"/>
  <c r="I5" i="1"/>
  <c r="I8" i="1" l="1"/>
  <c r="I10" i="1"/>
  <c r="I7" i="1"/>
  <c r="I9" i="1"/>
  <c r="I11" i="1"/>
  <c r="I6" i="1"/>
</calcChain>
</file>

<file path=xl/sharedStrings.xml><?xml version="1.0" encoding="utf-8"?>
<sst xmlns="http://schemas.openxmlformats.org/spreadsheetml/2006/main" count="35" uniqueCount="26">
  <si>
    <t>到「工作清單」</t>
  </si>
  <si>
    <t>每週</t>
  </si>
  <si>
    <t>工作排程</t>
  </si>
  <si>
    <t>冬季</t>
  </si>
  <si>
    <t>英文 101</t>
  </si>
  <si>
    <t>美術 101</t>
  </si>
  <si>
    <t>數學 101</t>
  </si>
  <si>
    <t>國文 101</t>
  </si>
  <si>
    <t>歷史 101</t>
  </si>
  <si>
    <t>其他</t>
  </si>
  <si>
    <t>到「每週工作排程」</t>
  </si>
  <si>
    <t>工作清單</t>
  </si>
  <si>
    <t>日期</t>
  </si>
  <si>
    <t>科目</t>
  </si>
  <si>
    <t>作業/工作</t>
  </si>
  <si>
    <t>第 90 頁及為週五考試複習第 5 章</t>
  </si>
  <si>
    <t>實驗室的準備作業</t>
  </si>
  <si>
    <t>第 5 - 8 章考試</t>
  </si>
  <si>
    <t>第 78 - 88 頁及撰寫第 4 章的大綱</t>
  </si>
  <si>
    <t>準備考試</t>
  </si>
  <si>
    <t>整理房間為視察做準備</t>
  </si>
  <si>
    <t>為讀書會訂披薩</t>
  </si>
  <si>
    <t>草擬論文</t>
  </si>
  <si>
    <t>比對資料</t>
  </si>
  <si>
    <t>排程開始日期：</t>
    <phoneticPr fontId="2" type="noConversion"/>
  </si>
  <si>
    <t>練習題 56 (僅限難解題) 以及準備週四考試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</si>
</sst>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</numFmts>
  <fonts count="22" x14ac:knownFonts="1">
    <font>
      <sz val="11"/>
      <color theme="3"/>
      <name val="微軟正黑體"/>
      <family val="2"/>
      <charset val="136"/>
    </font>
    <font>
      <sz val="11"/>
      <color theme="3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1"/>
      <color theme="1"/>
      <name val="微軟正黑體"/>
      <family val="2"/>
      <charset val="136"/>
    </font>
    <font>
      <sz val="11"/>
      <color theme="3"/>
      <name val="微軟正黑體"/>
      <family val="2"/>
      <charset val="136"/>
    </font>
    <font>
      <b/>
      <sz val="32"/>
      <color theme="0"/>
      <name val="微軟正黑體"/>
      <family val="2"/>
      <charset val="136"/>
    </font>
    <font>
      <b/>
      <sz val="32"/>
      <color theme="4"/>
      <name val="微軟正黑體"/>
      <family val="2"/>
      <charset val="136"/>
    </font>
    <font>
      <b/>
      <sz val="11"/>
      <color theme="4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sz val="11"/>
      <color theme="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rgb="FF9C6500"/>
      <name val="微軟正黑體"/>
      <family val="2"/>
      <charset val="136"/>
    </font>
    <font>
      <sz val="12"/>
      <color rgb="FF006100"/>
      <name val="微軟正黑體"/>
      <family val="2"/>
      <charset val="136"/>
    </font>
    <font>
      <sz val="12"/>
      <color rgb="FF9C0006"/>
      <name val="微軟正黑體"/>
      <family val="2"/>
      <charset val="136"/>
    </font>
    <font>
      <b/>
      <sz val="12"/>
      <color rgb="FFFA7D00"/>
      <name val="微軟正黑體"/>
      <family val="2"/>
      <charset val="136"/>
    </font>
    <font>
      <sz val="12"/>
      <color rgb="FFFA7D0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1"/>
    </xf>
    <xf numFmtId="0" fontId="5" fillId="2" borderId="0" applyNumberFormat="0" applyProtection="0">
      <alignment horizontal="left" vertical="center"/>
    </xf>
    <xf numFmtId="0" fontId="6" fillId="0" borderId="0" applyProtection="0">
      <alignment vertical="center"/>
    </xf>
    <xf numFmtId="0" fontId="8" fillId="2" borderId="5" applyProtection="0">
      <alignment horizontal="left" vertical="center" indent="1"/>
    </xf>
    <xf numFmtId="180" fontId="10" fillId="2" borderId="4" applyProtection="0">
      <alignment horizontal="left" vertical="top" indent="1"/>
    </xf>
    <xf numFmtId="0" fontId="3" fillId="0" borderId="0" applyBorder="0" applyProtection="0">
      <alignment horizontal="right" vertical="center" indent="1"/>
    </xf>
    <xf numFmtId="0" fontId="3" fillId="0" borderId="0" applyProtection="0">
      <alignment horizontal="left" vertical="center" indent="1"/>
    </xf>
    <xf numFmtId="0" fontId="3" fillId="0" borderId="0" applyProtection="0">
      <alignment horizontal="left" vertical="center" indent="1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3" borderId="2" applyNumberFormat="0" applyAlignment="0" applyProtection="0"/>
    <xf numFmtId="0" fontId="11" fillId="4" borderId="0" applyNumberFormat="0" applyBorder="0" applyAlignment="0" applyProtection="0"/>
    <xf numFmtId="180" fontId="4" fillId="0" borderId="0" applyFill="0" applyBorder="0">
      <alignment horizontal="center" vertical="center"/>
    </xf>
    <xf numFmtId="180" fontId="7" fillId="0" borderId="1">
      <alignment horizontal="center" vertical="center"/>
    </xf>
    <xf numFmtId="0" fontId="9" fillId="2" borderId="3">
      <alignment horizontal="left" vertical="top" indent="1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horizontal="left" vertical="center" wrapText="1" indent="1"/>
    </xf>
    <xf numFmtId="0" fontId="3" fillId="0" borderId="0" xfId="6" applyFont="1">
      <alignment horizontal="left" vertical="center" indent="1"/>
    </xf>
    <xf numFmtId="0" fontId="4" fillId="0" borderId="0" xfId="0" applyFont="1">
      <alignment horizontal="left" vertical="center" wrapText="1" indent="1"/>
    </xf>
    <xf numFmtId="0" fontId="5" fillId="2" borderId="0" xfId="1" applyFont="1">
      <alignment horizontal="left" vertical="center"/>
    </xf>
    <xf numFmtId="0" fontId="6" fillId="0" borderId="0" xfId="2" applyFont="1">
      <alignment vertical="center"/>
    </xf>
    <xf numFmtId="0" fontId="3" fillId="0" borderId="0" xfId="5" applyFont="1">
      <alignment horizontal="right" vertical="center" indent="1"/>
    </xf>
    <xf numFmtId="180" fontId="7" fillId="0" borderId="1" xfId="16" applyFont="1">
      <alignment horizontal="center" vertical="center"/>
    </xf>
    <xf numFmtId="0" fontId="8" fillId="2" borderId="5" xfId="3" applyFont="1">
      <alignment horizontal="left" vertical="center" indent="1"/>
    </xf>
    <xf numFmtId="0" fontId="9" fillId="2" borderId="3" xfId="17" applyFont="1">
      <alignment horizontal="left" vertical="top" indent="1"/>
    </xf>
    <xf numFmtId="0" fontId="4" fillId="0" borderId="0" xfId="0" applyFont="1" applyFill="1" applyBorder="1" applyAlignment="1">
      <alignment vertical="center"/>
    </xf>
    <xf numFmtId="180" fontId="4" fillId="0" borderId="0" xfId="15" applyNumberFormat="1" applyFill="1" applyBorder="1">
      <alignment horizontal="center" vertical="center"/>
    </xf>
    <xf numFmtId="180" fontId="10" fillId="2" borderId="4" xfId="4">
      <alignment horizontal="left" vertical="top" indent="1"/>
    </xf>
    <xf numFmtId="0" fontId="0" fillId="0" borderId="0" xfId="0" applyFont="1">
      <alignment horizontal="left" vertical="center" wrapText="1" indent="1"/>
    </xf>
  </cellXfs>
  <cellStyles count="49">
    <cellStyle name="20% - 輔色1" xfId="14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8" builtinId="3" customBuiltin="1"/>
    <cellStyle name="千分位[0]" xfId="9" builtinId="6" customBuiltin="1"/>
    <cellStyle name="已瀏覽過的超連結" xfId="7" builtinId="9" customBuiltin="1"/>
    <cellStyle name="中等" xfId="20" builtinId="28" customBuiltin="1"/>
    <cellStyle name="日期" xfId="15" xr:uid="{00000000-0005-0000-0000-000017000000}"/>
    <cellStyle name="合計" xfId="25" builtinId="25" customBuiltin="1"/>
    <cellStyle name="好" xfId="18" builtinId="26" customBuiltin="1"/>
    <cellStyle name="年份" xfId="17" xr:uid="{00000000-0005-0000-0000-00001A000000}"/>
    <cellStyle name="百分比" xfId="12" builtinId="5" customBuiltin="1"/>
    <cellStyle name="計算方式" xfId="21" builtinId="22" customBuiltin="1"/>
    <cellStyle name="貨幣" xfId="10" builtinId="4" customBuiltin="1"/>
    <cellStyle name="貨幣 [0]" xfId="11" builtinId="7" customBuiltin="1"/>
    <cellStyle name="連結的儲存格" xfId="22" builtinId="24" customBuiltin="1"/>
    <cellStyle name="備註" xfId="13" builtinId="10" customBuiltin="1"/>
    <cellStyle name="超連結" xfId="6" builtinId="8" customBuiltin="1"/>
    <cellStyle name="開始日期" xfId="16" xr:uid="{00000000-0005-0000-0000-000022000000}"/>
    <cellStyle name="輔色1" xfId="26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23" builtinId="23" customBuiltin="1"/>
    <cellStyle name="壞" xfId="19" builtinId="27" customBuiltin="1"/>
    <cellStyle name="警告文字" xfId="24" builtinId="11" customBuiltin="1"/>
  </cellStyles>
  <dxfs count="24"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numFmt numFmtId="180" formatCode="[$-F800]dddd\,\ mmmm\ dd\,\ yyyy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每週工作清單" defaultPivotStyle="PivotStyleLight16">
    <tableStyle name="每週工作清單" pivot="0" count="5" xr9:uid="{00000000-0011-0000-FFFF-FFFF00000000}">
      <tableStyleElement type="wholeTable" dxfId="23"/>
      <tableStyleElement type="headerRow" dxfId="22"/>
      <tableStyleElement type="firstColumn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工作排程" displayName="工作排程" ref="B6:I11" headerRowCount="0" totalsRowShown="0" headerRowDxfId="18" dataDxfId="17">
  <tableColumns count="8">
    <tableColumn id="1" xr3:uid="{00000000-0010-0000-0000-000001000000}" name="欄1" dataDxfId="16"/>
    <tableColumn id="2" xr3:uid="{00000000-0010-0000-0000-000002000000}" name="欄2" dataDxfId="15">
      <calculatedColumnFormula>IFERROR(INDEX(工作清單[],MATCH(C$5&amp;$B6,工作清單[比對資料],0),3),"")</calculatedColumnFormula>
    </tableColumn>
    <tableColumn id="3" xr3:uid="{00000000-0010-0000-0000-000003000000}" name="欄3" dataDxfId="14">
      <calculatedColumnFormula>IFERROR(INDEX(工作清單[],MATCH(D$5&amp;$B6,工作清單[比對資料],0),3),"")</calculatedColumnFormula>
    </tableColumn>
    <tableColumn id="4" xr3:uid="{00000000-0010-0000-0000-000004000000}" name="欄4" dataDxfId="13">
      <calculatedColumnFormula>IFERROR(INDEX(工作清單[],MATCH(E$5&amp;$B6,工作清單[比對資料],0),3),"")</calculatedColumnFormula>
    </tableColumn>
    <tableColumn id="5" xr3:uid="{00000000-0010-0000-0000-000005000000}" name="欄5" dataDxfId="12">
      <calculatedColumnFormula>IFERROR(INDEX(工作清單[],MATCH(F$5&amp;$B6,工作清單[比對資料],0),3),"")</calculatedColumnFormula>
    </tableColumn>
    <tableColumn id="6" xr3:uid="{00000000-0010-0000-0000-000006000000}" name="欄6" dataDxfId="11">
      <calculatedColumnFormula>IFERROR(INDEX(工作清單[],MATCH(G$5&amp;$B6,工作清單[比對資料],0),3),"")</calculatedColumnFormula>
    </tableColumn>
    <tableColumn id="7" xr3:uid="{00000000-0010-0000-0000-000007000000}" name="欄7" dataDxfId="10">
      <calculatedColumnFormula>IFERROR(INDEX(工作清單[],MATCH(H$5&amp;$B6,工作清單[比對資料],0),3),"")</calculatedColumnFormula>
    </tableColumn>
    <tableColumn id="8" xr3:uid="{00000000-0010-0000-0000-000008000000}" name="欄8" dataDxfId="9">
      <calculatedColumnFormula>IFERROR(INDEX(工作清單[],MATCH(I$5&amp;$B6,工作清單[比對資料],0),3),"")</calculatedColumnFormula>
    </tableColumn>
  </tableColumns>
  <tableStyleInfo name="每週工作清單" showFirstColumn="1" showLastColumn="0" showRowStripes="1" showColumnStripes="0"/>
  <extLst>
    <ext xmlns:x14="http://schemas.microsoft.com/office/spreadsheetml/2009/9/main" uri="{504A1905-F514-4f6f-8877-14C23A59335A}">
      <x14:table altTextSummary="在此表格的第一欄中輸入科目名稱，其餘的欄則會根據「工作清單」工作表中輸入的「作業/工作」自動更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工作清單" displayName="工作清單" ref="B3:E12" totalsRowShown="0" headerRowDxfId="8" dataDxfId="7">
  <autoFilter ref="B3:E12" xr:uid="{00000000-0009-0000-0100-000001000000}"/>
  <sortState ref="B5:E13">
    <sortCondition ref="B4:B13"/>
  </sortState>
  <tableColumns count="4">
    <tableColumn id="1" xr3:uid="{00000000-0010-0000-0100-000001000000}" name="日期" dataDxfId="6" dataCellStyle="日期"/>
    <tableColumn id="3" xr3:uid="{00000000-0010-0000-0100-000003000000}" name="科目" dataDxfId="5" totalsRowDxfId="4"/>
    <tableColumn id="4" xr3:uid="{00000000-0010-0000-0100-000004000000}" name="作業/工作" dataDxfId="3" totalsRowDxfId="2"/>
    <tableColumn id="2" xr3:uid="{00000000-0010-0000-0100-000002000000}" name="比對資料" dataDxfId="1" totalsRowDxfId="0">
      <calculatedColumnFormula>工作清單[[#This Row],[日期]]&amp;工作清單[[#This Row],[科目]]</calculatedColumnFormula>
    </tableColumn>
  </tableColumns>
  <tableStyleInfo name="每週工作清單" showFirstColumn="0" showLastColumn="0" showRowStripes="0" showColumnStripes="0"/>
  <extLst>
    <ext xmlns:x14="http://schemas.microsoft.com/office/spreadsheetml/2009/9/main" uri="{504A1905-F514-4f6f-8877-14C23A59335A}">
      <x14:table altTextSummary="輸入日期、科目和作業或工作。使用表格篩選來尋找特定項目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RowHeight="60" customHeight="1" x14ac:dyDescent="0.25"/>
  <cols>
    <col min="1" max="1" width="2.109375" style="2" customWidth="1"/>
    <col min="2" max="9" width="21.77734375" style="2" customWidth="1"/>
    <col min="10" max="10" width="2.77734375" style="2" customWidth="1"/>
    <col min="11" max="16384" width="8.88671875" style="2"/>
  </cols>
  <sheetData>
    <row r="1" spans="2:9" ht="30" customHeight="1" x14ac:dyDescent="0.25">
      <c r="B1" s="1" t="s">
        <v>0</v>
      </c>
    </row>
    <row r="2" spans="2:9" ht="50.1" customHeight="1" thickBot="1" x14ac:dyDescent="0.3">
      <c r="B2" s="3" t="s">
        <v>1</v>
      </c>
    </row>
    <row r="3" spans="2:9" ht="50.1" customHeight="1" thickBot="1" x14ac:dyDescent="0.3">
      <c r="B3" s="4" t="s">
        <v>2</v>
      </c>
      <c r="H3" s="5" t="s">
        <v>24</v>
      </c>
      <c r="I3" s="6">
        <f ca="1">TODAY()</f>
        <v>42878</v>
      </c>
    </row>
    <row r="4" spans="2:9" ht="30" customHeight="1" x14ac:dyDescent="0.25">
      <c r="B4" s="7" t="s">
        <v>3</v>
      </c>
      <c r="C4" s="7" t="str">
        <f ca="1">TEXT(WEEKDAY(開始日期),"aaaa")</f>
        <v>星期二</v>
      </c>
      <c r="D4" s="7" t="str">
        <f ca="1">TEXT(WEEKDAY(開始日期)+1,"aaaa")</f>
        <v>星期三</v>
      </c>
      <c r="E4" s="7" t="str">
        <f ca="1">TEXT(WEEKDAY(開始日期)+2,"aaaa")</f>
        <v>星期四</v>
      </c>
      <c r="F4" s="7" t="str">
        <f ca="1">TEXT(WEEKDAY(開始日期)+3,"aaaa")</f>
        <v>星期五</v>
      </c>
      <c r="G4" s="7" t="str">
        <f ca="1">TEXT(WEEKDAY(開始日期)+4,"aaaa")</f>
        <v>星期六</v>
      </c>
      <c r="H4" s="7" t="str">
        <f ca="1">TEXT(WEEKDAY(開始日期)+5,"aaaa")</f>
        <v>星期日</v>
      </c>
      <c r="I4" s="7" t="str">
        <f ca="1">TEXT(WEEKDAY(開始日期)+6,"aaaa")</f>
        <v>星期一</v>
      </c>
    </row>
    <row r="5" spans="2:9" ht="30" customHeight="1" x14ac:dyDescent="0.25">
      <c r="B5" s="8">
        <f ca="1">YEAR(開始日期)</f>
        <v>2017</v>
      </c>
      <c r="C5" s="11">
        <f ca="1">開始日期</f>
        <v>42878</v>
      </c>
      <c r="D5" s="11">
        <f ca="1">C5+1</f>
        <v>42879</v>
      </c>
      <c r="E5" s="11">
        <f t="shared" ref="E5:I5" ca="1" si="0">D5+1</f>
        <v>42880</v>
      </c>
      <c r="F5" s="11">
        <f t="shared" ca="1" si="0"/>
        <v>42881</v>
      </c>
      <c r="G5" s="11">
        <f t="shared" ca="1" si="0"/>
        <v>42882</v>
      </c>
      <c r="H5" s="11">
        <f t="shared" ca="1" si="0"/>
        <v>42883</v>
      </c>
      <c r="I5" s="11">
        <f t="shared" ca="1" si="0"/>
        <v>42884</v>
      </c>
    </row>
    <row r="6" spans="2:9" ht="60" customHeight="1" x14ac:dyDescent="0.25">
      <c r="B6" s="2" t="s">
        <v>4</v>
      </c>
      <c r="C6" s="2" t="str">
        <f ca="1">IFERROR(INDEX(工作清單[],MATCH(C$5&amp;$B6,工作清單[比對資料],0),3),"")</f>
        <v/>
      </c>
      <c r="D6" s="2" t="str">
        <f ca="1">IFERROR(INDEX(工作清單[],MATCH(D$5&amp;$B6,工作清單[比對資料],0),3),"")</f>
        <v/>
      </c>
      <c r="E6" s="2" t="str">
        <f ca="1">IFERROR(INDEX(工作清單[],MATCH(E$5&amp;$B6,工作清單[比對資料],0),3),"")</f>
        <v/>
      </c>
      <c r="F6" s="2" t="str">
        <f ca="1">IFERROR(INDEX(工作清單[],MATCH(F$5&amp;$B6,工作清單[比對資料],0),3),"")</f>
        <v/>
      </c>
      <c r="G6" s="2" t="str">
        <f ca="1">IFERROR(INDEX(工作清單[],MATCH(G$5&amp;$B6,工作清單[比對資料],0),3),"")</f>
        <v/>
      </c>
      <c r="H6" s="2" t="str">
        <f ca="1">IFERROR(INDEX(工作清單[],MATCH(H$5&amp;$B6,工作清單[比對資料],0),3),"")</f>
        <v/>
      </c>
      <c r="I6" s="2" t="str">
        <f ca="1">IFERROR(INDEX(工作清單[],MATCH(I$5&amp;$B6,工作清單[比對資料],0),3),"")</f>
        <v>草擬論文</v>
      </c>
    </row>
    <row r="7" spans="2:9" ht="60" customHeight="1" x14ac:dyDescent="0.25">
      <c r="B7" s="2" t="s">
        <v>5</v>
      </c>
      <c r="C7" s="2" t="str">
        <f ca="1">IFERROR(INDEX(工作清單[],MATCH(C$5&amp;$B7,工作清單[比對資料],0),3),"")</f>
        <v/>
      </c>
      <c r="D7" s="2" t="str">
        <f ca="1">IFERROR(INDEX(工作清單[],MATCH(D$5&amp;$B7,工作清單[比對資料],0),3),"")</f>
        <v/>
      </c>
      <c r="E7" s="2" t="str">
        <f ca="1">IFERROR(INDEX(工作清單[],MATCH(E$5&amp;$B7,工作清單[比對資料],0),3),"")</f>
        <v>實驗室的準備作業</v>
      </c>
      <c r="F7" s="2" t="str">
        <f ca="1">IFERROR(INDEX(工作清單[],MATCH(F$5&amp;$B7,工作清單[比對資料],0),3),"")</f>
        <v/>
      </c>
      <c r="G7" s="2" t="str">
        <f ca="1">IFERROR(INDEX(工作清單[],MATCH(G$5&amp;$B7,工作清單[比對資料],0),3),"")</f>
        <v/>
      </c>
      <c r="H7" s="2" t="str">
        <f ca="1">IFERROR(INDEX(工作清單[],MATCH(H$5&amp;$B7,工作清單[比對資料],0),3),"")</f>
        <v/>
      </c>
      <c r="I7" s="2" t="str">
        <f ca="1">IFERROR(INDEX(工作清單[],MATCH(I$5&amp;$B7,工作清單[比對資料],0),3),"")</f>
        <v/>
      </c>
    </row>
    <row r="8" spans="2:9" ht="60" customHeight="1" x14ac:dyDescent="0.25">
      <c r="B8" s="2" t="s">
        <v>6</v>
      </c>
      <c r="C8" s="2" t="str">
        <f ca="1">IFERROR(INDEX(工作清單[],MATCH(C$5&amp;$B8,工作清單[比對資料],0),3),"")</f>
        <v/>
      </c>
      <c r="D8" s="2" t="str">
        <f ca="1">IFERROR(INDEX(工作清單[],MATCH(D$5&amp;$B8,工作清單[比對資料],0),3),"")</f>
        <v>練習題 56 (僅限難解題) 以及準備週四考試</v>
      </c>
      <c r="E8" s="2" t="str">
        <f ca="1">IFERROR(INDEX(工作清單[],MATCH(E$5&amp;$B8,工作清單[比對資料],0),3),"")</f>
        <v/>
      </c>
      <c r="F8" s="2" t="str">
        <f ca="1">IFERROR(INDEX(工作清單[],MATCH(F$5&amp;$B8,工作清單[比對資料],0),3),"")</f>
        <v/>
      </c>
      <c r="G8" s="2" t="str">
        <f ca="1">IFERROR(INDEX(工作清單[],MATCH(G$5&amp;$B8,工作清單[比對資料],0),3),"")</f>
        <v/>
      </c>
      <c r="H8" s="2" t="str">
        <f ca="1">IFERROR(INDEX(工作清單[],MATCH(H$5&amp;$B8,工作清單[比對資料],0),3),"")</f>
        <v/>
      </c>
      <c r="I8" s="2" t="str">
        <f ca="1">IFERROR(INDEX(工作清單[],MATCH(I$5&amp;$B8,工作清單[比對資料],0),3),"")</f>
        <v/>
      </c>
    </row>
    <row r="9" spans="2:9" ht="60" customHeight="1" x14ac:dyDescent="0.25">
      <c r="B9" s="2" t="s">
        <v>7</v>
      </c>
      <c r="C9" s="2" t="str">
        <f ca="1">IFERROR(INDEX(工作清單[],MATCH(C$5&amp;$B9,工作清單[比對資料],0),3),"")</f>
        <v/>
      </c>
      <c r="D9" s="2" t="str">
        <f ca="1">IFERROR(INDEX(工作清單[],MATCH(D$5&amp;$B9,工作清單[比對資料],0),3),"")</f>
        <v/>
      </c>
      <c r="E9" s="2" t="str">
        <f ca="1">IFERROR(INDEX(工作清單[],MATCH(E$5&amp;$B9,工作清單[比對資料],0),3),"")</f>
        <v/>
      </c>
      <c r="F9" s="2" t="str">
        <f ca="1">IFERROR(INDEX(工作清單[],MATCH(F$5&amp;$B9,工作清單[比對資料],0),3),"")</f>
        <v/>
      </c>
      <c r="G9" s="2" t="str">
        <f ca="1">IFERROR(INDEX(工作清單[],MATCH(G$5&amp;$B9,工作清單[比對資料],0),3),"")</f>
        <v>第 78 - 88 頁及撰寫第 4 章的大綱</v>
      </c>
      <c r="H9" s="2" t="str">
        <f ca="1">IFERROR(INDEX(工作清單[],MATCH(H$5&amp;$B9,工作清單[比對資料],0),3),"")</f>
        <v/>
      </c>
      <c r="I9" s="2" t="str">
        <f ca="1">IFERROR(INDEX(工作清單[],MATCH(I$5&amp;$B9,工作清單[比對資料],0),3),"")</f>
        <v/>
      </c>
    </row>
    <row r="10" spans="2:9" ht="60" customHeight="1" x14ac:dyDescent="0.25">
      <c r="B10" s="2" t="s">
        <v>8</v>
      </c>
      <c r="C10" s="2" t="str">
        <f ca="1">IFERROR(INDEX(工作清單[],MATCH(C$5&amp;$B10,工作清單[比對資料],0),3),"")</f>
        <v>第 90 頁及為週五考試複習第 5 章</v>
      </c>
      <c r="D10" s="2" t="str">
        <f ca="1">IFERROR(INDEX(工作清單[],MATCH(D$5&amp;$B10,工作清單[比對資料],0),3),"")</f>
        <v/>
      </c>
      <c r="E10" s="2" t="str">
        <f ca="1">IFERROR(INDEX(工作清單[],MATCH(E$5&amp;$B10,工作清單[比對資料],0),3),"")</f>
        <v/>
      </c>
      <c r="F10" s="2" t="str">
        <f ca="1">IFERROR(INDEX(工作清單[],MATCH(F$5&amp;$B10,工作清單[比對資料],0),3),"")</f>
        <v>第 5 - 8 章考試</v>
      </c>
      <c r="G10" s="2" t="str">
        <f ca="1">IFERROR(INDEX(工作清單[],MATCH(G$5&amp;$B10,工作清單[比對資料],0),3),"")</f>
        <v>準備考試</v>
      </c>
      <c r="H10" s="2" t="str">
        <f ca="1">IFERROR(INDEX(工作清單[],MATCH(H$5&amp;$B10,工作清單[比對資料],0),3),"")</f>
        <v/>
      </c>
      <c r="I10" s="2" t="str">
        <f ca="1">IFERROR(INDEX(工作清單[],MATCH(I$5&amp;$B10,工作清單[比對資料],0),3),"")</f>
        <v/>
      </c>
    </row>
    <row r="11" spans="2:9" ht="60" customHeight="1" x14ac:dyDescent="0.25">
      <c r="B11" s="2" t="s">
        <v>9</v>
      </c>
      <c r="C11" s="2" t="str">
        <f ca="1">IFERROR(INDEX(工作清單[],MATCH(C$5&amp;$B11,工作清單[比對資料],0),3),"")</f>
        <v/>
      </c>
      <c r="D11" s="2" t="str">
        <f ca="1">IFERROR(INDEX(工作清單[],MATCH(D$5&amp;$B11,工作清單[比對資料],0),3),"")</f>
        <v/>
      </c>
      <c r="E11" s="2" t="str">
        <f ca="1">IFERROR(INDEX(工作清單[],MATCH(E$5&amp;$B11,工作清單[比對資料],0),3),"")</f>
        <v/>
      </c>
      <c r="F11" s="2" t="str">
        <f ca="1">IFERROR(INDEX(工作清單[],MATCH(F$5&amp;$B11,工作清單[比對資料],0),3),"")</f>
        <v/>
      </c>
      <c r="G11" s="2" t="str">
        <f ca="1">IFERROR(INDEX(工作清單[],MATCH(G$5&amp;$B11,工作清單[比對資料],0),3),"")</f>
        <v/>
      </c>
      <c r="H11" s="2" t="str">
        <f ca="1">IFERROR(INDEX(工作清單[],MATCH(H$5&amp;$B11,工作清單[比對資料],0),3),"")</f>
        <v>整理房間為視察做準備</v>
      </c>
      <c r="I11" s="2" t="str">
        <f ca="1">IFERROR(INDEX(工作清單[],MATCH(I$5&amp;$B11,工作清單[比對資料],0),3),"")</f>
        <v/>
      </c>
    </row>
  </sheetData>
  <phoneticPr fontId="2" type="noConversion"/>
  <dataValidations count="10">
    <dataValidation allowBlank="1" showInputMessage="1" showErrorMessage="1" prompt="您可以使用此「每週工作排程」工作表追蹤每週工作。在「工作清單」工作表中新增工作即可自動更新排程。選取儲存格 B1 即可移至「工作清單」工作表" sqref="A1" xr:uid="{00000000-0002-0000-0000-000000000000}"/>
    <dataValidation allowBlank="1" showInputMessage="1" showErrorMessage="1" prompt="「工作清單」工作表的瀏覽連結" sqref="B1" xr:uid="{00000000-0002-0000-0000-000001000000}"/>
    <dataValidation allowBlank="1" showInputMessage="1" showErrorMessage="1" prompt="儲存格 B2 及 B3 為本工作表標題。在儲存格 I3 中輸入排程開始日期" sqref="B2" xr:uid="{00000000-0002-0000-0000-000002000000}"/>
    <dataValidation allowBlank="1" showInputMessage="1" showErrorMessage="1" prompt="在右側的儲存格中輸入排程開始日期" sqref="H3" xr:uid="{00000000-0002-0000-0000-000003000000}"/>
    <dataValidation allowBlank="1" showInputMessage="1" showErrorMessage="1" prompt="在此儲存格中輸入排程開始日期。「工作排程」表格會自動更新並使用這個日期做為週開始日" sqref="I3" xr:uid="{00000000-0002-0000-0000-000004000000}"/>
    <dataValidation allowBlank="1" showInputMessage="1" showErrorMessage="1" prompt="「開始日期年份」取自儲存格 I3。在此標題下方的欄中輸入科目名稱。對應的工作會依據「工作清單」工作表自動更新" sqref="B5" xr:uid="{00000000-0002-0000-0000-000005000000}"/>
    <dataValidation allowBlank="1" showInputMessage="1" showErrorMessage="1" prompt="儲存格 C6 到 I11 中的作業 (對應左側欄中輸入的科目) 會依據「工作清單」工作表中的項目自動更新" sqref="C6" xr:uid="{00000000-0002-0000-0000-000006000000}"/>
    <dataValidation allowBlank="1" showInputMessage="1" showErrorMessage="1" prompt="在此儲存格中為此工作排程輸入類別名稱" sqref="B4" xr:uid="{00000000-0002-0000-0000-000007000000}"/>
    <dataValidation allowBlank="1" showInputMessage="1" showErrorMessage="1" prompt="儲存格 C4 到 I4 包含工作日。此儲存格中的週開始日會根據「排程開始日期」自動更新。若要變更此工作日，請在儲存格 I3 中輸入新的日期" sqref="C4" xr:uid="{00000000-0002-0000-0000-000008000000}"/>
    <dataValidation allowBlank="1" showInputMessage="1" showErrorMessage="1" prompt="儲存格 C5 到 I5 包含遞增的日期，代表從 I3 儲存格中輸入的「開始日期」起算的週開始日" sqref="C5" xr:uid="{00000000-0002-0000-0000-000009000000}"/>
  </dataValidations>
  <hyperlinks>
    <hyperlink ref="B1" location="工作清單!A1" tooltip="選取即可檢視「工作清單」工作表" display="到「工作清單」" xr:uid="{00000000-0004-0000-00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25"/>
  <cols>
    <col min="1" max="1" width="2.109375" style="2" customWidth="1"/>
    <col min="2" max="3" width="25.77734375" style="2" customWidth="1"/>
    <col min="4" max="4" width="60.33203125" style="2" customWidth="1"/>
    <col min="5" max="5" width="13.6640625" style="2" hidden="1" customWidth="1"/>
    <col min="6" max="6" width="2.77734375" style="2" customWidth="1"/>
    <col min="7" max="16384" width="8.88671875" style="2"/>
  </cols>
  <sheetData>
    <row r="1" spans="2:5" ht="30" customHeight="1" x14ac:dyDescent="0.25">
      <c r="B1" s="1" t="s">
        <v>10</v>
      </c>
    </row>
    <row r="2" spans="2:5" ht="50.1" customHeight="1" x14ac:dyDescent="0.25">
      <c r="B2" s="4" t="s">
        <v>11</v>
      </c>
    </row>
    <row r="3" spans="2:5" ht="30" customHeight="1" x14ac:dyDescent="0.25">
      <c r="B3" s="7" t="s">
        <v>12</v>
      </c>
      <c r="C3" s="7" t="s">
        <v>13</v>
      </c>
      <c r="D3" s="7" t="s">
        <v>14</v>
      </c>
      <c r="E3" s="7" t="s">
        <v>23</v>
      </c>
    </row>
    <row r="4" spans="2:5" ht="30" customHeight="1" x14ac:dyDescent="0.25">
      <c r="B4" s="10">
        <f ca="1">TODAY()</f>
        <v>42878</v>
      </c>
      <c r="C4" s="2" t="s">
        <v>8</v>
      </c>
      <c r="D4" s="2" t="s">
        <v>15</v>
      </c>
      <c r="E4" s="9" t="str">
        <f ca="1">工作清單[[#This Row],[日期]]&amp;工作清單[[#This Row],[科目]]</f>
        <v>42878歷史 101</v>
      </c>
    </row>
    <row r="5" spans="2:5" ht="30" customHeight="1" x14ac:dyDescent="0.25">
      <c r="B5" s="10">
        <f ca="1">TODAY()+1</f>
        <v>42879</v>
      </c>
      <c r="C5" s="2" t="s">
        <v>6</v>
      </c>
      <c r="D5" s="12" t="s">
        <v>25</v>
      </c>
      <c r="E5" s="9" t="str">
        <f ca="1">工作清單[[#This Row],[日期]]&amp;工作清單[[#This Row],[科目]]</f>
        <v>42879數學 101</v>
      </c>
    </row>
    <row r="6" spans="2:5" ht="30" customHeight="1" x14ac:dyDescent="0.25">
      <c r="B6" s="10">
        <f ca="1">TODAY()+2</f>
        <v>42880</v>
      </c>
      <c r="C6" s="2" t="s">
        <v>5</v>
      </c>
      <c r="D6" s="2" t="s">
        <v>16</v>
      </c>
      <c r="E6" s="9" t="str">
        <f ca="1">工作清單[[#This Row],[日期]]&amp;工作清單[[#This Row],[科目]]</f>
        <v>42880美術 101</v>
      </c>
    </row>
    <row r="7" spans="2:5" ht="30" customHeight="1" x14ac:dyDescent="0.25">
      <c r="B7" s="10">
        <f ca="1">TODAY()+3</f>
        <v>42881</v>
      </c>
      <c r="C7" s="2" t="s">
        <v>8</v>
      </c>
      <c r="D7" s="2" t="s">
        <v>17</v>
      </c>
      <c r="E7" s="9" t="str">
        <f ca="1">工作清單[[#This Row],[日期]]&amp;工作清單[[#This Row],[科目]]</f>
        <v>42881歷史 101</v>
      </c>
    </row>
    <row r="8" spans="2:5" ht="30" customHeight="1" x14ac:dyDescent="0.25">
      <c r="B8" s="10">
        <f ca="1">TODAY()+4</f>
        <v>42882</v>
      </c>
      <c r="C8" s="2" t="s">
        <v>7</v>
      </c>
      <c r="D8" s="2" t="s">
        <v>18</v>
      </c>
      <c r="E8" s="9" t="str">
        <f ca="1">工作清單[[#This Row],[日期]]&amp;工作清單[[#This Row],[科目]]</f>
        <v>42882國文 101</v>
      </c>
    </row>
    <row r="9" spans="2:5" ht="30" customHeight="1" x14ac:dyDescent="0.25">
      <c r="B9" s="10">
        <f ca="1">TODAY()+4</f>
        <v>42882</v>
      </c>
      <c r="C9" s="2" t="s">
        <v>8</v>
      </c>
      <c r="D9" s="2" t="s">
        <v>19</v>
      </c>
      <c r="E9" s="9" t="str">
        <f ca="1">工作清單[[#This Row],[日期]]&amp;工作清單[[#This Row],[科目]]</f>
        <v>42882歷史 101</v>
      </c>
    </row>
    <row r="10" spans="2:5" ht="30" customHeight="1" x14ac:dyDescent="0.25">
      <c r="B10" s="10">
        <f ca="1">TODAY()+5</f>
        <v>42883</v>
      </c>
      <c r="C10" s="2" t="s">
        <v>9</v>
      </c>
      <c r="D10" s="2" t="s">
        <v>20</v>
      </c>
      <c r="E10" s="9" t="str">
        <f ca="1">工作清單[[#This Row],[日期]]&amp;工作清單[[#This Row],[科目]]</f>
        <v>42883其他</v>
      </c>
    </row>
    <row r="11" spans="2:5" ht="30" customHeight="1" x14ac:dyDescent="0.25">
      <c r="B11" s="10">
        <f ca="1">TODAY()+5</f>
        <v>42883</v>
      </c>
      <c r="C11" s="2" t="s">
        <v>9</v>
      </c>
      <c r="D11" s="2" t="s">
        <v>21</v>
      </c>
      <c r="E11" s="9" t="str">
        <f ca="1">工作清單[[#This Row],[日期]]&amp;工作清單[[#This Row],[科目]]</f>
        <v>42883其他</v>
      </c>
    </row>
    <row r="12" spans="2:5" ht="30" customHeight="1" x14ac:dyDescent="0.25">
      <c r="B12" s="10">
        <f ca="1">TODAY()+6</f>
        <v>42884</v>
      </c>
      <c r="C12" s="2" t="s">
        <v>4</v>
      </c>
      <c r="D12" s="2" t="s">
        <v>22</v>
      </c>
      <c r="E12" s="9" t="str">
        <f ca="1">工作清單[[#This Row],[日期]]&amp;工作清單[[#This Row],[科目]]</f>
        <v>42884英文 101</v>
      </c>
    </row>
  </sheetData>
  <dataConsolidate/>
  <phoneticPr fontId="2" type="noConversion"/>
  <dataValidations count="7">
    <dataValidation allowBlank="1" showInputMessage="1" showErrorMessage="1" prompt="在此工作表中建立「工作清單」。「工作排程」表格中的工作會自動更新。選取 B1 即可回到「每週工作排程」工作表" sqref="A1" xr:uid="{00000000-0002-0000-0100-000000000000}"/>
    <dataValidation allowBlank="1" showInputMessage="1" showErrorMessage="1" prompt="「每週工作排程」工作表的瀏覽連結" sqref="B1" xr:uid="{00000000-0002-0000-0100-000001000000}"/>
    <dataValidation allowBlank="1" showInputMessage="1" showErrorMessage="1" prompt="此儲存格為本工作表的標題。在下表中輸入工作詳細資料" sqref="B2" xr:uid="{00000000-0002-0000-0100-000002000000}"/>
    <dataValidation allowBlank="1" showInputMessage="1" showErrorMessage="1" prompt="在此標題下方的欄中輸入日期。使用標題篩選來尋找特定項目" sqref="B3" xr:uid="{00000000-0002-0000-0100-000003000000}"/>
    <dataValidation allowBlank="1" showInputMessage="1" showErrorMessage="1" prompt="在此標題下方的欄中選取科目。科目清單會根據「工作排程」表格的欄 B 更新。按 ALT+向下鍵即可開啟下拉式清單，接著按 ENTER 就能進行選取" sqref="C3" xr:uid="{00000000-0002-0000-0100-000004000000}"/>
    <dataValidation allowBlank="1" showInputMessage="1" showErrorMessage="1" prompt="在欄 C (此標題下方的欄中) 中輸入對應科目的作業或工作。" sqref="D3" xr:uid="{00000000-0002-0000-0100-000005000000}"/>
    <dataValidation type="list" errorStyle="warning" allowBlank="1" showInputMessage="1" showErrorMessage="1" error="項目與清單中的項目不符。選取 [否]，然後按 ALT+向下鍵及 ENTER 即可選取新的項目，[取消] 則可清除所選項目" sqref="C4:C12" xr:uid="{00000000-0002-0000-0100-000006000000}">
      <formula1>科目</formula1>
    </dataValidation>
  </dataValidations>
  <hyperlinks>
    <hyperlink ref="B1" location="每週工作排程!A1" tooltip="選取即可檢視「每週工作排程」工作表" display="到「每週工作排程」" xr:uid="{00000000-0004-0000-01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8</vt:i4>
      </vt:variant>
    </vt:vector>
  </HeadingPairs>
  <TitlesOfParts>
    <vt:vector size="10" baseType="lpstr">
      <vt:lpstr>每週工作排程</vt:lpstr>
      <vt:lpstr>工作清單</vt:lpstr>
      <vt:lpstr>工作清單!Print_Titles</vt:lpstr>
      <vt:lpstr>每週工作排程!Print_Titles</vt:lpstr>
      <vt:lpstr>人員欄位</vt:lpstr>
      <vt:lpstr>列標題地區1..I3</vt:lpstr>
      <vt:lpstr>科目</vt:lpstr>
      <vt:lpstr>開始日期</vt:lpstr>
      <vt:lpstr>標題​​1</vt:lpstr>
      <vt:lpstr>欄標題2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2017-05-23T10:44:37Z</dcterms:modified>
</cp:coreProperties>
</file>