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Jul1\Template\"/>
    </mc:Choice>
  </mc:AlternateContent>
  <bookViews>
    <workbookView xWindow="0" yWindow="0" windowWidth="25200" windowHeight="12570"/>
  </bookViews>
  <sheets>
    <sheet name="專案 1 待辦事項清單" sheetId="1" r:id="rId1"/>
    <sheet name="設定和計算" sheetId="2" r:id="rId2"/>
  </sheets>
  <definedNames>
    <definedName name="HighlightActivities">'專案 1 待辦事項清單'!$G$6</definedName>
    <definedName name="lstToDoHighlights">設定和計算!$E$5:$E$15</definedName>
    <definedName name="_xlnm.Print_Area" localSheetId="0">Print_Area_Reset</definedName>
    <definedName name="Print_Area_Reset">OFFSET('專案 1 待辦事項清單'!$A:$H,0,0,COUNTA('專案 1 待辦事項清單'!$B:$B)+5)</definedName>
    <definedName name="valHEnd">設定和計算!$C$19</definedName>
    <definedName name="valHStart">設定和計算!$C$18</definedName>
  </definedNames>
  <calcPr calcId="152511"/>
</workbook>
</file>

<file path=xl/calcChain.xml><?xml version="1.0" encoding="utf-8"?>
<calcChain xmlns="http://schemas.openxmlformats.org/spreadsheetml/2006/main">
  <c r="D17" i="2" l="1"/>
  <c r="E5" i="2" l="1"/>
  <c r="E15" i="2"/>
  <c r="E6" i="1"/>
  <c r="C12" i="1"/>
  <c r="C18" i="1" l="1"/>
  <c r="C16" i="1"/>
  <c r="C15" i="1"/>
  <c r="C14" i="1"/>
  <c r="C13" i="1"/>
  <c r="C17" i="1"/>
  <c r="F10" i="1"/>
  <c r="C10" i="1"/>
  <c r="C11" i="1"/>
  <c r="C10" i="2"/>
  <c r="E10" i="2" s="1"/>
  <c r="C9" i="2"/>
  <c r="C8" i="2"/>
  <c r="C7" i="2"/>
  <c r="D9" i="2" l="1"/>
  <c r="E9" i="2" s="1"/>
  <c r="E11" i="2"/>
  <c r="F11" i="1"/>
  <c r="F12" i="1"/>
  <c r="F13" i="1"/>
  <c r="F14" i="1"/>
  <c r="F15" i="1"/>
  <c r="F16" i="1"/>
  <c r="F17" i="1"/>
  <c r="F18" i="1"/>
  <c r="C15" i="2" l="1"/>
  <c r="C14" i="2"/>
  <c r="C13" i="2"/>
  <c r="C12" i="2"/>
  <c r="D7" i="2"/>
  <c r="E7" i="2" s="1"/>
  <c r="D10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<sst xmlns="http://schemas.openxmlformats.org/spreadsheetml/2006/main" count="46" uniqueCount="41">
  <si>
    <t xml:space="preserve"> </t>
  </si>
  <si>
    <t>專案待辦事項清單</t>
    <phoneticPr fontId="4" type="noConversion"/>
  </si>
  <si>
    <t>執行人：</t>
  </si>
  <si>
    <t>期限：</t>
  </si>
  <si>
    <t>醒目提示活動</t>
  </si>
  <si>
    <t>黃安東</t>
  </si>
  <si>
    <t>專案 1</t>
  </si>
  <si>
    <t>活動</t>
  </si>
  <si>
    <t>到期日</t>
  </si>
  <si>
    <t>預算</t>
  </si>
  <si>
    <t>完成 %</t>
  </si>
  <si>
    <t>進度</t>
  </si>
  <si>
    <t>附註</t>
  </si>
  <si>
    <t>規劃</t>
  </si>
  <si>
    <t>準備工作</t>
  </si>
  <si>
    <t>工作 A</t>
  </si>
  <si>
    <t>工作 B</t>
  </si>
  <si>
    <t>工作 C</t>
  </si>
  <si>
    <t>工作 D</t>
  </si>
  <si>
    <t>文書作業</t>
  </si>
  <si>
    <t>移交</t>
  </si>
  <si>
    <t>後續追蹤</t>
  </si>
  <si>
    <t>在工作 B 完成後開始</t>
  </si>
  <si>
    <t>醒目提示設定</t>
    <phoneticPr fontId="4" type="noConversion"/>
  </si>
  <si>
    <t>無醒目提示</t>
  </si>
  <si>
    <t>間隔：</t>
  </si>
  <si>
    <t xml:space="preserve">     本週</t>
  </si>
  <si>
    <t xml:space="preserve">     本月</t>
  </si>
  <si>
    <t xml:space="preserve">     本季</t>
  </si>
  <si>
    <t xml:space="preserve">     本年</t>
  </si>
  <si>
    <t xml:space="preserve">     上週</t>
  </si>
  <si>
    <t xml:space="preserve">     上月</t>
  </si>
  <si>
    <t xml:space="preserve">     上一季</t>
  </si>
  <si>
    <t xml:space="preserve">     去年</t>
  </si>
  <si>
    <t>選定醒目提示：</t>
  </si>
  <si>
    <t>醒目提示開始時間</t>
  </si>
  <si>
    <t>醒目提示結束</t>
  </si>
  <si>
    <t>下表會儲存醒目提示活動下拉式清單的設定和計算。任何變更可能會導致錯誤或影響功能。</t>
    <phoneticPr fontId="4" type="noConversion"/>
  </si>
  <si>
    <t>開始時間：</t>
  </si>
  <si>
    <t>結束時間：</t>
  </si>
  <si>
    <t xml:space="preserve">     本週 [6 月 18 日 - 24 日]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</si>
</sst>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&quot;$&quot;* #,##0.00_);_(&quot;$&quot;* \(#,##0.00\);_(&quot;$&quot;* &quot;-&quot;??_);_(@_)"/>
    <numFmt numFmtId="177" formatCode="[$-F800]dddd\,\ mmmm\ dd\,\ yyyy"/>
    <numFmt numFmtId="178" formatCode="&quot;NT$&quot;#,##0_);[Red]\(&quot;NT$&quot;#,##0\)"/>
  </numFmts>
  <fonts count="14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9"/>
      <name val="細明體"/>
      <family val="3"/>
      <charset val="136"/>
      <scheme val="minor"/>
    </font>
    <font>
      <sz val="10"/>
      <color theme="1"/>
      <name val="Microsoft JhengHei UI"/>
      <family val="2"/>
      <charset val="136"/>
    </font>
    <font>
      <b/>
      <sz val="22"/>
      <color theme="0"/>
      <name val="Microsoft JhengHei UI"/>
      <family val="2"/>
      <charset val="136"/>
    </font>
    <font>
      <b/>
      <sz val="16"/>
      <color theme="1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10"/>
      <color theme="0"/>
      <name val="Microsoft JhengHei UI"/>
      <family val="2"/>
      <charset val="136"/>
    </font>
    <font>
      <b/>
      <sz val="26"/>
      <color theme="0"/>
      <name val="Microsoft JhengHei UI"/>
      <family val="2"/>
      <charset val="136"/>
    </font>
    <font>
      <b/>
      <sz val="11"/>
      <color theme="4" tint="-0.499984740745262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40">
    <xf numFmtId="0" fontId="0" fillId="2" borderId="0" xfId="0"/>
    <xf numFmtId="0" fontId="5" fillId="3" borderId="0" xfId="0" applyFont="1" applyFill="1"/>
    <xf numFmtId="0" fontId="5" fillId="2" borderId="0" xfId="0" applyFont="1" applyFill="1"/>
    <xf numFmtId="0" fontId="6" fillId="2" borderId="0" xfId="3" applyFont="1" applyFill="1" applyBorder="1" applyAlignment="1"/>
    <xf numFmtId="0" fontId="7" fillId="2" borderId="0" xfId="0" applyFont="1" applyFill="1" applyBorder="1" applyAlignment="1"/>
    <xf numFmtId="0" fontId="5" fillId="2" borderId="0" xfId="0" applyFont="1" applyFill="1" applyBorder="1"/>
    <xf numFmtId="0" fontId="8" fillId="5" borderId="0" xfId="0" applyFont="1" applyFill="1" applyBorder="1" applyAlignment="1">
      <alignment horizontal="left" vertical="center" indent="1"/>
    </xf>
    <xf numFmtId="177" fontId="8" fillId="5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177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177" fontId="8" fillId="2" borderId="1" xfId="0" applyNumberFormat="1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177" fontId="8" fillId="4" borderId="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10" fillId="2" borderId="0" xfId="3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4" fontId="12" fillId="2" borderId="2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13" fillId="2" borderId="0" xfId="4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left" vertical="center" indent="1"/>
    </xf>
    <xf numFmtId="9" fontId="5" fillId="2" borderId="0" xfId="2" applyFont="1" applyFill="1" applyBorder="1" applyAlignment="1">
      <alignment horizontal="center" vertical="center"/>
    </xf>
    <xf numFmtId="178" fontId="5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58" fontId="5" fillId="2" borderId="0" xfId="0" applyNumberFormat="1" applyFont="1" applyFill="1" applyBorder="1" applyAlignment="1">
      <alignment vertical="center"/>
    </xf>
  </cellXfs>
  <cellStyles count="5">
    <cellStyle name="百分比" xfId="2" builtinId="5"/>
    <cellStyle name="標題" xfId="3" builtinId="15" customBuiltin="1"/>
    <cellStyle name="標題 1" xfId="4" builtinId="16" customBuiltin="1"/>
    <cellStyle name="貨幣" xfId="1" builtinId="4"/>
    <cellStyle name="一般" xfId="0" builtinId="0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8" formatCode="&quot;NT$&quot;#,##0_);[Red]\(&quot;NT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20"/>
      <tableStyleElement type="headerRow" dxfId="19"/>
      <tableStyleElement type="total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9</xdr:col>
      <xdr:colOff>600075</xdr:colOff>
      <xdr:row>12</xdr:row>
      <xdr:rowOff>76200</xdr:rowOff>
    </xdr:to>
    <xdr:sp macro="" textlink="">
      <xdr:nvSpPr>
        <xdr:cNvPr id="5" name="篩選或排序秘訣" descr="按一下表格標題列的下拉式箭號，篩選或排序您的專案資訊。" title="秘訣"/>
        <xdr:cNvSpPr/>
      </xdr:nvSpPr>
      <xdr:spPr>
        <a:xfrm>
          <a:off x="7629525" y="2066924"/>
          <a:ext cx="1285875" cy="9620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zh-TW" altLang="en-US" sz="1000" b="1">
              <a:solidFill>
                <a:schemeClr val="accent1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祕訣：</a:t>
          </a:r>
          <a:r>
            <a:rPr lang="zh-TW" altLang="en-US" sz="1000" b="0">
              <a:solidFill>
                <a:schemeClr val="accent1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按一下表格標題列的下拉式箭號，篩選或排序您的專案資訊。</a:t>
          </a:r>
          <a:endParaRPr lang="en-US" sz="1000" b="0">
            <a:solidFill>
              <a:schemeClr val="accent1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ToDoList" displayName="tblToDoList" ref="B9:G18" headerRowDxfId="14" dataDxfId="13" totalsRowDxfId="12">
  <autoFilter ref="B9:G18"/>
  <tableColumns count="6">
    <tableColumn id="2" name="活動" dataDxfId="11" totalsRowDxfId="10"/>
    <tableColumn id="7" name="到期日" dataDxfId="9" totalsRowDxfId="8"/>
    <tableColumn id="4" name="預算" dataDxfId="7" totalsRowDxfId="6"/>
    <tableColumn id="1" name="完成 %" dataDxfId="5" totalsRowDxfId="4"/>
    <tableColumn id="6" name="進度" dataDxfId="3" totalsRowDxfId="2">
      <calculatedColumnFormula>tblToDoList[[#This Row],[完成 %]]</calculatedColumnFormula>
    </tableColumn>
    <tableColumn id="5" name="附註" dataDxfId="1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專案待辦事項" altTextSummary="儲存專案資訊，例如：活動、期限、預算、完成百分比、進度和附註等。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>
      <selection activeCell="E6" sqref="E6"/>
    </sheetView>
  </sheetViews>
  <sheetFormatPr defaultRowHeight="18.75" customHeight="1" x14ac:dyDescent="0.25"/>
  <cols>
    <col min="1" max="1" width="4" style="2" customWidth="1"/>
    <col min="2" max="2" width="20.42578125" style="2" customWidth="1"/>
    <col min="3" max="3" width="14.28515625" style="2" customWidth="1"/>
    <col min="4" max="4" width="13.5703125" style="2" customWidth="1"/>
    <col min="5" max="5" width="13.42578125" style="2" customWidth="1"/>
    <col min="6" max="6" width="15" style="2" customWidth="1"/>
    <col min="7" max="7" width="32.42578125" style="2" customWidth="1"/>
    <col min="8" max="8" width="4" style="2" customWidth="1"/>
    <col min="9" max="16384" width="9.140625" style="2"/>
  </cols>
  <sheetData>
    <row r="1" spans="2:8" ht="18.75" customHeight="1" x14ac:dyDescent="0.25">
      <c r="H1" s="2" t="s">
        <v>0</v>
      </c>
    </row>
    <row r="2" spans="2:8" ht="4.5" customHeight="1" x14ac:dyDescent="0.25">
      <c r="B2" s="1"/>
      <c r="C2" s="1"/>
      <c r="D2" s="1"/>
      <c r="E2" s="1"/>
      <c r="F2" s="1"/>
      <c r="G2" s="1"/>
      <c r="H2" s="2" t="s">
        <v>0</v>
      </c>
    </row>
    <row r="3" spans="2:8" ht="35.25" customHeight="1" x14ac:dyDescent="0.5">
      <c r="B3" s="24" t="s">
        <v>1</v>
      </c>
    </row>
    <row r="5" spans="2:8" ht="18.75" customHeight="1" x14ac:dyDescent="0.25">
      <c r="B5" s="25" t="s">
        <v>2</v>
      </c>
      <c r="E5" s="25" t="s">
        <v>3</v>
      </c>
      <c r="G5" s="26" t="s">
        <v>4</v>
      </c>
    </row>
    <row r="6" spans="2:8" s="32" customFormat="1" ht="19.5" customHeight="1" x14ac:dyDescent="0.25">
      <c r="B6" s="27" t="s">
        <v>5</v>
      </c>
      <c r="C6" s="28"/>
      <c r="D6" s="29"/>
      <c r="E6" s="30">
        <f ca="1">TODAY()+95</f>
        <v>41334</v>
      </c>
      <c r="F6" s="28"/>
      <c r="G6" s="31" t="s">
        <v>40</v>
      </c>
    </row>
    <row r="8" spans="2:8" s="32" customFormat="1" ht="24" customHeight="1" x14ac:dyDescent="0.25">
      <c r="B8" s="33" t="s">
        <v>6</v>
      </c>
      <c r="C8" s="33"/>
      <c r="D8" s="2"/>
      <c r="E8" s="2"/>
      <c r="F8" s="2"/>
      <c r="G8" s="2"/>
    </row>
    <row r="9" spans="2:8" ht="18.75" customHeight="1" x14ac:dyDescent="0.25">
      <c r="B9" s="23" t="s">
        <v>7</v>
      </c>
      <c r="C9" s="23" t="s">
        <v>8</v>
      </c>
      <c r="D9" s="34" t="s">
        <v>9</v>
      </c>
      <c r="E9" s="34" t="s">
        <v>10</v>
      </c>
      <c r="F9" s="23" t="s">
        <v>11</v>
      </c>
      <c r="G9" s="23" t="s">
        <v>12</v>
      </c>
      <c r="H9" s="2" t="s">
        <v>0</v>
      </c>
    </row>
    <row r="10" spans="2:8" ht="18.75" customHeight="1" x14ac:dyDescent="0.25">
      <c r="B10" s="23" t="s">
        <v>13</v>
      </c>
      <c r="C10" s="35">
        <f t="shared" ref="C10" ca="1" si="0">TODAY()-90</f>
        <v>41149</v>
      </c>
      <c r="D10" s="37">
        <v>14280</v>
      </c>
      <c r="E10" s="36">
        <v>0.25</v>
      </c>
      <c r="F10" s="36">
        <f>tblToDoList[[#This Row],[完成 %]]</f>
        <v>0.25</v>
      </c>
      <c r="G10" s="23"/>
    </row>
    <row r="11" spans="2:8" ht="18.75" customHeight="1" x14ac:dyDescent="0.25">
      <c r="B11" s="23" t="s">
        <v>14</v>
      </c>
      <c r="C11" s="35">
        <f ca="1">TODAY()-2</f>
        <v>41237</v>
      </c>
      <c r="D11" s="37">
        <v>9030</v>
      </c>
      <c r="E11" s="36">
        <v>0.1</v>
      </c>
      <c r="F11" s="36">
        <f>tblToDoList[[#This Row],[完成 %]]</f>
        <v>0.1</v>
      </c>
      <c r="G11" s="23"/>
    </row>
    <row r="12" spans="2:8" ht="18.75" customHeight="1" x14ac:dyDescent="0.25">
      <c r="B12" s="23" t="s">
        <v>15</v>
      </c>
      <c r="C12" s="35">
        <f ca="1">TODAY()-7</f>
        <v>41232</v>
      </c>
      <c r="D12" s="37">
        <v>12870</v>
      </c>
      <c r="E12" s="36">
        <v>0</v>
      </c>
      <c r="F12" s="36">
        <f>tblToDoList[[#This Row],[完成 %]]</f>
        <v>0</v>
      </c>
      <c r="G12" s="23"/>
    </row>
    <row r="13" spans="2:8" ht="18.75" customHeight="1" x14ac:dyDescent="0.25">
      <c r="B13" s="23" t="s">
        <v>16</v>
      </c>
      <c r="C13" s="35">
        <f ca="1">TODAY()+20</f>
        <v>41259</v>
      </c>
      <c r="D13" s="37">
        <v>9960</v>
      </c>
      <c r="E13" s="36">
        <v>0.7</v>
      </c>
      <c r="F13" s="36">
        <f>tblToDoList[[#This Row],[完成 %]]</f>
        <v>0.7</v>
      </c>
      <c r="G13" s="23"/>
    </row>
    <row r="14" spans="2:8" ht="18.75" customHeight="1" x14ac:dyDescent="0.25">
      <c r="B14" s="23" t="s">
        <v>17</v>
      </c>
      <c r="C14" s="35">
        <f ca="1">TODAY()+40</f>
        <v>41279</v>
      </c>
      <c r="D14" s="37">
        <v>14130</v>
      </c>
      <c r="E14" s="36">
        <v>0.1</v>
      </c>
      <c r="F14" s="36">
        <f>tblToDoList[[#This Row],[完成 %]]</f>
        <v>0.1</v>
      </c>
      <c r="G14" s="23"/>
    </row>
    <row r="15" spans="2:8" ht="18.75" customHeight="1" x14ac:dyDescent="0.25">
      <c r="B15" s="23" t="s">
        <v>18</v>
      </c>
      <c r="C15" s="35">
        <f ca="1">TODAY()+45</f>
        <v>41284</v>
      </c>
      <c r="D15" s="37">
        <v>12540</v>
      </c>
      <c r="E15" s="36">
        <v>1</v>
      </c>
      <c r="F15" s="36">
        <f>tblToDoList[[#This Row],[完成 %]]</f>
        <v>1</v>
      </c>
      <c r="G15" s="23"/>
    </row>
    <row r="16" spans="2:8" ht="18.75" customHeight="1" x14ac:dyDescent="0.25">
      <c r="B16" s="23" t="s">
        <v>19</v>
      </c>
      <c r="C16" s="35">
        <f ca="1">TODAY()+55</f>
        <v>41294</v>
      </c>
      <c r="D16" s="37">
        <v>4500</v>
      </c>
      <c r="E16" s="36">
        <v>0</v>
      </c>
      <c r="F16" s="36">
        <f>tblToDoList[[#This Row],[完成 %]]</f>
        <v>0</v>
      </c>
      <c r="G16" s="23" t="s">
        <v>22</v>
      </c>
    </row>
    <row r="17" spans="2:7" ht="18.75" customHeight="1" x14ac:dyDescent="0.25">
      <c r="B17" s="23" t="s">
        <v>20</v>
      </c>
      <c r="C17" s="35">
        <f ca="1">TODAY()+70</f>
        <v>41309</v>
      </c>
      <c r="D17" s="37">
        <v>9900</v>
      </c>
      <c r="E17" s="36">
        <v>0.25</v>
      </c>
      <c r="F17" s="36">
        <f>tblToDoList[[#This Row],[完成 %]]</f>
        <v>0.25</v>
      </c>
      <c r="G17" s="23"/>
    </row>
    <row r="18" spans="2:7" ht="18.75" customHeight="1" x14ac:dyDescent="0.25">
      <c r="B18" s="23" t="s">
        <v>21</v>
      </c>
      <c r="C18" s="35">
        <f ca="1">TODAY()+90</f>
        <v>41329</v>
      </c>
      <c r="D18" s="37">
        <v>10590</v>
      </c>
      <c r="E18" s="36">
        <v>0.5</v>
      </c>
      <c r="F18" s="36">
        <f>tblToDoList[[#This Row],[完成 %]]</f>
        <v>0.5</v>
      </c>
      <c r="G18" s="23"/>
    </row>
  </sheetData>
  <phoneticPr fontId="4" type="noConversion"/>
  <conditionalFormatting sqref="B10:G18">
    <cfRule type="expression" dxfId="15" priority="13">
      <formula>($C10&gt;=valHStart)*($C10&lt;=valHEnd)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lstToDoHighlights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I20"/>
  <sheetViews>
    <sheetView showGridLines="0" workbookViewId="0">
      <selection activeCell="D13" sqref="D13"/>
    </sheetView>
  </sheetViews>
  <sheetFormatPr defaultRowHeight="18.75" customHeight="1" x14ac:dyDescent="0.25"/>
  <cols>
    <col min="1" max="1" width="4" style="5" customWidth="1"/>
    <col min="2" max="2" width="21" style="5" customWidth="1"/>
    <col min="3" max="3" width="40" style="5" customWidth="1"/>
    <col min="4" max="4" width="32.28515625" style="5" customWidth="1"/>
    <col min="5" max="5" width="36.28515625" style="5" customWidth="1"/>
    <col min="6" max="8" width="9.140625" style="5"/>
    <col min="9" max="9" width="14.5703125" style="5" bestFit="1" customWidth="1"/>
    <col min="10" max="16384" width="9.140625" style="5"/>
  </cols>
  <sheetData>
    <row r="2" spans="2:9" s="2" customFormat="1" ht="4.5" customHeight="1" x14ac:dyDescent="0.25">
      <c r="B2" s="1"/>
      <c r="C2" s="1"/>
      <c r="D2" s="1"/>
      <c r="E2" s="1"/>
      <c r="F2" s="2" t="s">
        <v>0</v>
      </c>
    </row>
    <row r="3" spans="2:9" ht="30" customHeight="1" x14ac:dyDescent="0.45">
      <c r="B3" s="3" t="s">
        <v>23</v>
      </c>
      <c r="C3" s="4"/>
      <c r="D3" s="4"/>
      <c r="E3" s="4"/>
    </row>
    <row r="4" spans="2:9" ht="37.5" customHeight="1" x14ac:dyDescent="0.25">
      <c r="B4" s="38" t="s">
        <v>37</v>
      </c>
      <c r="C4" s="38"/>
      <c r="D4" s="38"/>
      <c r="E4" s="38"/>
    </row>
    <row r="5" spans="2:9" s="9" customFormat="1" ht="18.75" customHeight="1" x14ac:dyDescent="0.2">
      <c r="B5" s="6" t="s">
        <v>24</v>
      </c>
      <c r="C5" s="7"/>
      <c r="D5" s="7"/>
      <c r="E5" s="8" t="str">
        <f>B5</f>
        <v>無醒目提示</v>
      </c>
    </row>
    <row r="6" spans="2:9" s="9" customFormat="1" ht="18.75" customHeight="1" x14ac:dyDescent="0.2">
      <c r="B6" s="10" t="s">
        <v>25</v>
      </c>
      <c r="C6" s="11" t="s">
        <v>38</v>
      </c>
      <c r="D6" s="12" t="s">
        <v>39</v>
      </c>
      <c r="E6" s="13" t="s">
        <v>3</v>
      </c>
    </row>
    <row r="7" spans="2:9" s="9" customFormat="1" ht="18.75" customHeight="1" x14ac:dyDescent="0.2">
      <c r="B7" s="6" t="s">
        <v>26</v>
      </c>
      <c r="C7" s="7">
        <f ca="1">TODAY()-WEEKDAY(TODAY(),2)+1</f>
        <v>41239</v>
      </c>
      <c r="D7" s="7">
        <f ca="1">C7+6</f>
        <v>41245</v>
      </c>
      <c r="E7" s="8" t="str">
        <f ca="1">B7&amp;" ["&amp;TEXT(C7,"[$-404]m月d日")&amp;" - "&amp;TEXT(D7,"[$-404]m月d日")&amp;"]"</f>
        <v xml:space="preserve">     本週 [11月26日 - 12月2日]</v>
      </c>
      <c r="I7" s="39"/>
    </row>
    <row r="8" spans="2:9" s="9" customFormat="1" ht="18.75" customHeight="1" x14ac:dyDescent="0.2">
      <c r="B8" s="14" t="s">
        <v>27</v>
      </c>
      <c r="C8" s="15">
        <f ca="1">EOMONTH(TODAY(),-1)+1</f>
        <v>41214</v>
      </c>
      <c r="D8" s="15">
        <f ca="1">EDATE(C8,1)-1</f>
        <v>41243</v>
      </c>
      <c r="E8" s="16" t="str">
        <f ca="1">B8&amp;" ["&amp;TEXT(C8,"[$-404]d")&amp;" - "&amp;TEXT(D8,"[$-404]m月d日")&amp;"]"</f>
        <v xml:space="preserve">     本月 [1 - 11月30日]</v>
      </c>
    </row>
    <row r="9" spans="2:9" s="9" customFormat="1" ht="18.75" customHeight="1" x14ac:dyDescent="0.2">
      <c r="B9" s="6" t="s">
        <v>28</v>
      </c>
      <c r="C9" s="7">
        <f ca="1">DATE(YEAR(TODAY()),INT(MONTH(TODAY())/3)+1,1)</f>
        <v>41000</v>
      </c>
      <c r="D9" s="7">
        <f ca="1">EDATE(C9,4)-1</f>
        <v>41121</v>
      </c>
      <c r="E9" s="8" t="str">
        <f ca="1">B9&amp;" ["&amp;TEXT(C9,"[$-404]m月d日")&amp;" - "&amp;TEXT(D9,"[$-404]m月d日")&amp;"]"</f>
        <v xml:space="preserve">     本季 [4月1日 - 7月31日]</v>
      </c>
    </row>
    <row r="10" spans="2:9" s="9" customFormat="1" ht="18.75" customHeight="1" x14ac:dyDescent="0.2">
      <c r="B10" s="14" t="s">
        <v>29</v>
      </c>
      <c r="C10" s="15">
        <f ca="1">DATE(YEAR(TODAY()),1,1)</f>
        <v>40909</v>
      </c>
      <c r="D10" s="15">
        <f ca="1">EDATE(C10,12)-1</f>
        <v>41274</v>
      </c>
      <c r="E10" s="16" t="str">
        <f ca="1">B10&amp;" ["&amp;TEXT(C10,"yyyy年")&amp;"]"</f>
        <v xml:space="preserve">     本年 [2012年]</v>
      </c>
    </row>
    <row r="11" spans="2:9" s="9" customFormat="1" ht="18.75" customHeight="1" x14ac:dyDescent="0.2">
      <c r="B11" s="17" t="s">
        <v>25</v>
      </c>
      <c r="C11" s="7"/>
      <c r="D11" s="7"/>
      <c r="E11" s="18" t="str">
        <f>B11</f>
        <v>間隔：</v>
      </c>
    </row>
    <row r="12" spans="2:9" s="9" customFormat="1" ht="18.75" customHeight="1" x14ac:dyDescent="0.2">
      <c r="B12" s="14" t="s">
        <v>30</v>
      </c>
      <c r="C12" s="15">
        <f ca="1">C7-7</f>
        <v>41232</v>
      </c>
      <c r="D12" s="15">
        <f ca="1">C12+6</f>
        <v>41238</v>
      </c>
      <c r="E12" s="16" t="str">
        <f ca="1">B12&amp;" ["&amp;TEXT(C12,"[$-404]m月d日")&amp;" - "&amp;TEXT(D12,"[$-404]m月d日")&amp;"]"</f>
        <v xml:space="preserve">     上週 [11月19日 - 11月25日]</v>
      </c>
    </row>
    <row r="13" spans="2:9" s="9" customFormat="1" ht="18.75" customHeight="1" x14ac:dyDescent="0.2">
      <c r="B13" s="6" t="s">
        <v>31</v>
      </c>
      <c r="C13" s="7">
        <f ca="1">EDATE(C8,-1)</f>
        <v>41183</v>
      </c>
      <c r="D13" s="7">
        <f ca="1">EDATE(C13,1)-1</f>
        <v>41213</v>
      </c>
      <c r="E13" s="8" t="str">
        <f ca="1">B13&amp;" ["&amp;TEXT(C13,"[$-404]d")&amp;" - "&amp;TEXT(D13,"[$-404]m月d日")&amp;"]"</f>
        <v xml:space="preserve">     上月 [1 - 10月31日]</v>
      </c>
    </row>
    <row r="14" spans="2:9" s="9" customFormat="1" ht="18.75" customHeight="1" x14ac:dyDescent="0.2">
      <c r="B14" s="14" t="s">
        <v>32</v>
      </c>
      <c r="C14" s="15">
        <f ca="1">EDATE(C9,-3)</f>
        <v>40909</v>
      </c>
      <c r="D14" s="15">
        <f ca="1">EDATE(C14,3)-1</f>
        <v>40999</v>
      </c>
      <c r="E14" s="16" t="str">
        <f ca="1">B14&amp;" ["&amp;TEXT(C14,"[$-404]m月d日")&amp;" - "&amp;TEXT(D14,"[$-404]m月d日")&amp;"]"</f>
        <v xml:space="preserve">     上一季 [1月1日 - 3月31日]</v>
      </c>
    </row>
    <row r="15" spans="2:9" s="9" customFormat="1" ht="18.75" customHeight="1" x14ac:dyDescent="0.2">
      <c r="B15" s="6" t="s">
        <v>33</v>
      </c>
      <c r="C15" s="7">
        <f ca="1">EDATE(C10,-12)</f>
        <v>40544</v>
      </c>
      <c r="D15" s="7">
        <f ca="1">EDATE(C15,12)-1</f>
        <v>40908</v>
      </c>
      <c r="E15" s="8" t="str">
        <f>B15</f>
        <v xml:space="preserve">     去年</v>
      </c>
    </row>
    <row r="16" spans="2:9" ht="18.75" customHeight="1" x14ac:dyDescent="0.25">
      <c r="B16" s="14"/>
      <c r="C16" s="15"/>
      <c r="D16" s="15"/>
      <c r="E16" s="16"/>
    </row>
    <row r="17" spans="2:5" ht="18.75" customHeight="1" x14ac:dyDescent="0.25">
      <c r="B17" s="19" t="s">
        <v>34</v>
      </c>
      <c r="C17" s="20" t="str">
        <f ca="1">IFERROR(MATCH(HighlightActivities,lstToDoHighlights,0),"")</f>
        <v/>
      </c>
      <c r="D17" s="20" t="str">
        <f>HighlightActivities</f>
        <v xml:space="preserve">     本週 [6 月 18 日 - 24 日]</v>
      </c>
      <c r="E17" s="20" t="b">
        <f ca="1">ISNUMBER(INDEX($C$6:$C$15,C17))</f>
        <v>0</v>
      </c>
    </row>
    <row r="18" spans="2:5" ht="18.75" customHeight="1" x14ac:dyDescent="0.25">
      <c r="B18" s="14" t="s">
        <v>35</v>
      </c>
      <c r="C18" s="15" t="str">
        <f ca="1">IFERROR(IF(C17=1,"",IF(E17,INDEX($C$6:$C$15,$C$17),"")),"")</f>
        <v/>
      </c>
      <c r="D18" s="16"/>
      <c r="E18" s="16"/>
    </row>
    <row r="19" spans="2:5" ht="18.75" customHeight="1" x14ac:dyDescent="0.25">
      <c r="B19" s="21" t="s">
        <v>36</v>
      </c>
      <c r="C19" s="22" t="str">
        <f ca="1">IFERROR(IF(C17=1,"",IF(E17,INDEX($D$6:$D$15,$C$17),"")),"")</f>
        <v/>
      </c>
      <c r="D19" s="20"/>
      <c r="E19" s="20"/>
    </row>
    <row r="20" spans="2:5" ht="18.75" customHeight="1" x14ac:dyDescent="0.25">
      <c r="B20" s="23"/>
      <c r="C20" s="23"/>
      <c r="D20" s="23"/>
      <c r="E20" s="23"/>
    </row>
  </sheetData>
  <mergeCells count="1">
    <mergeCell ref="B4:E4"/>
  </mergeCells>
  <phoneticPr fontId="4" type="noConversion"/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845884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2012-06-28T22:28:16+00:00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477835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TP102929978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4E7B2781-E99D-45A6-B99F-2598C5ACA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專案 1 待辦事項清單</vt:lpstr>
      <vt:lpstr>設定和計算</vt:lpstr>
      <vt:lpstr>HighlightActivities</vt:lpstr>
      <vt:lpstr>lstToDoHighlights</vt:lpstr>
      <vt:lpstr>valHEnd</vt:lpstr>
      <vt:lpstr>valHStart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Sutreera Namcharoenvudhi</cp:lastModifiedBy>
  <dcterms:created xsi:type="dcterms:W3CDTF">2012-06-20T19:13:14Z</dcterms:created>
  <dcterms:modified xsi:type="dcterms:W3CDTF">2012-11-26T08:47:50Z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CategoryTagsTaxHTField0">
    <vt:lpwstr/>
  </property>
  <property fmtid="{D5CDD505-2E9C-101B-9397-08002B2CF9AE}" pid="9" name="CampaignTags">
    <vt:lpwstr/>
  </property>
  <property fmtid="{D5CDD505-2E9C-101B-9397-08002B2CF9AE}" pid="10" name="HiddenCategoryTagsTaxHTField0">
    <vt:lpwstr/>
  </property>
  <property fmtid="{D5CDD505-2E9C-101B-9397-08002B2CF9AE}" pid="11" name="ScenarioTags">
    <vt:lpwstr/>
  </property>
</Properties>
</file>