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xr:revisionPtr revIDLastSave="0" documentId="13_ncr:1_{EF41B296-5953-4038-A1F6-0139D5FDD461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开始" sheetId="2" r:id="rId1"/>
    <sheet name="个人月度预算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15" i="1"/>
  <c r="E16" i="1"/>
  <c r="E17" i="1"/>
  <c r="E18" i="1"/>
  <c r="E19" i="1"/>
  <c r="E20" i="1"/>
  <c r="E21" i="1"/>
  <c r="E22" i="1"/>
  <c r="E23" i="1"/>
  <c r="E24" i="1"/>
  <c r="E25" i="1"/>
  <c r="C12" i="1"/>
  <c r="C7" i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40" i="1"/>
  <c r="J27" i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39" i="1"/>
  <c r="E40" i="1"/>
  <c r="E41" i="1"/>
  <c r="E28" i="1"/>
  <c r="E29" i="1"/>
  <c r="E30" i="1"/>
  <c r="E31" i="1"/>
  <c r="E32" i="1"/>
  <c r="E33" i="1"/>
  <c r="E34" i="1"/>
  <c r="J33" i="1"/>
  <c r="H6" i="1"/>
  <c r="H4" i="1"/>
  <c r="H8" i="1"/>
  <c r="E48" i="1"/>
  <c r="E66" i="1"/>
  <c r="J46" i="1"/>
  <c r="J65" i="1"/>
  <c r="E42" i="1"/>
  <c r="E56" i="1"/>
  <c r="J52" i="1"/>
  <c r="J59" i="1"/>
  <c r="E35" i="1"/>
  <c r="J24" i="1"/>
</calcChain>
</file>

<file path=xl/sharedStrings.xml><?xml version="1.0" encoding="utf-8"?>
<sst xmlns="http://schemas.openxmlformats.org/spreadsheetml/2006/main" count="310" uniqueCount="93">
  <si>
    <t>了解此模板</t>
  </si>
  <si>
    <t>在各表中输入不同类别发生的费用。</t>
  </si>
  <si>
    <t>预计余额、实际余额和差额将自动进行计算。</t>
  </si>
  <si>
    <t>备注： </t>
  </si>
  <si>
    <t>“个人月度预算”工作表的 A 列中提供了附加说明。此文本已被有意隐藏。若要删除文本，请选择 A 列，然后选择“删除”。要取消隐藏文本，请选择 A 列，然后更改字体颜色。</t>
  </si>
  <si>
    <t>在此工作表中创建个人月度预算。有关如何使用此工作表的有用说明位于此列的单元格中。向下移动箭头以开始了解。</t>
  </si>
  <si>
    <t>此工作表的标题位于单元格 C2 中。下一条指示位于单元格 A4 中。</t>
  </si>
  <si>
    <t>预计余额、实际余额和差额分别在单元格 H4、H6 和 H8 中自动进行计算。下一条指示位于单元格 A9 中。</t>
  </si>
  <si>
    <t>实际每月收入标签位于右侧单元格中。分别在单元格 C10 和 C11 中输入收入 1 和额外收入，用于计算 C12 中的每月总收入。下一条指示位于单元格 A14 中。</t>
  </si>
  <si>
    <t>在“住房”表中从右侧单元格开始输入详细信息，在“娱乐”表中从单元格 G14 开始输入详细信息。下一条说明位于单元格 A27 中。</t>
  </si>
  <si>
    <t>在“交通”表中从右侧单元格开始输入详细信息，在“贷款”表中从单元格 G26 开始输入详细信息。下一条指示位于单元格 A37 中。</t>
  </si>
  <si>
    <t>在“保险”表中从右侧单元格开始输入详细信息，在“税款”表中从单元格 G35 开始输入详细信息。下一条指示位于单元格 A44 中。</t>
  </si>
  <si>
    <t>在“食品”表中从右侧单元格开始输入详细信息，在“存款”表中从单元格 G42 开始输入详细信息。下一条指示位于单元格 A50 中。</t>
  </si>
  <si>
    <t>在“宠物”表中从右侧单元格开始输入详细信息，在“礼品”表中从单元格 G48 开始输入详细信息。下一条指示位于单元格 A58 中。</t>
  </si>
  <si>
    <t>在“个人护理”表中从右侧单元格开始输入详细信息，在“法务”表中从单元格 G54 开始输入详细信息。下一条指示位于单元格 A61 中。</t>
  </si>
  <si>
    <t>预计每月收入</t>
  </si>
  <si>
    <t>收入 1</t>
  </si>
  <si>
    <t>额外收入</t>
  </si>
  <si>
    <t>每月总收入</t>
  </si>
  <si>
    <t>实际每月收入</t>
  </si>
  <si>
    <t>住房</t>
  </si>
  <si>
    <t>抵押贷款或租金</t>
  </si>
  <si>
    <t>电话</t>
  </si>
  <si>
    <t>电费</t>
  </si>
  <si>
    <t>燃气</t>
  </si>
  <si>
    <t>用水和排污</t>
  </si>
  <si>
    <t>有线电视费</t>
  </si>
  <si>
    <t>垃圾处理</t>
  </si>
  <si>
    <t>保养或修理</t>
  </si>
  <si>
    <t>日用品</t>
  </si>
  <si>
    <t>其他</t>
  </si>
  <si>
    <t>小计</t>
  </si>
  <si>
    <t>交通</t>
  </si>
  <si>
    <t>汽车还款</t>
  </si>
  <si>
    <t>公交/出租车费</t>
  </si>
  <si>
    <t>保险</t>
  </si>
  <si>
    <t>牌照</t>
  </si>
  <si>
    <t>燃油</t>
  </si>
  <si>
    <t>维护</t>
  </si>
  <si>
    <t>健康</t>
  </si>
  <si>
    <t>人寿</t>
  </si>
  <si>
    <t>食品</t>
  </si>
  <si>
    <t>日用杂货</t>
  </si>
  <si>
    <t>外出就餐</t>
  </si>
  <si>
    <t>宠物</t>
  </si>
  <si>
    <t>医疗</t>
  </si>
  <si>
    <t>美容</t>
  </si>
  <si>
    <t>玩具</t>
  </si>
  <si>
    <t>个人护理</t>
  </si>
  <si>
    <t>美发/美甲</t>
  </si>
  <si>
    <t>服装</t>
  </si>
  <si>
    <t>干洗</t>
  </si>
  <si>
    <t>健康俱乐部</t>
  </si>
  <si>
    <t>组织费</t>
  </si>
  <si>
    <t>个人月度预算</t>
  </si>
  <si>
    <t>预计成本</t>
  </si>
  <si>
    <t>实际成本</t>
  </si>
  <si>
    <t>预计余额
（预计收入减预计支出）</t>
  </si>
  <si>
    <t>实际余额
（实际收入减实际支出）</t>
  </si>
  <si>
    <t>差额
（实际值减预计值）</t>
  </si>
  <si>
    <t>差额</t>
  </si>
  <si>
    <t>娱乐</t>
  </si>
  <si>
    <t>视频/DVD</t>
  </si>
  <si>
    <t>CD</t>
  </si>
  <si>
    <t>电影</t>
  </si>
  <si>
    <t>音乐会</t>
  </si>
  <si>
    <t>体育活动</t>
  </si>
  <si>
    <t>现场</t>
  </si>
  <si>
    <t>贷款</t>
  </si>
  <si>
    <t>个人</t>
  </si>
  <si>
    <t>学生</t>
  </si>
  <si>
    <t>信用卡</t>
  </si>
  <si>
    <t>税款</t>
  </si>
  <si>
    <t>国税</t>
  </si>
  <si>
    <t>省/市/自治区税</t>
  </si>
  <si>
    <t>地税</t>
  </si>
  <si>
    <t>存款或投资</t>
  </si>
  <si>
    <t>养老金帐户</t>
  </si>
  <si>
    <t>投资帐户</t>
  </si>
  <si>
    <t>礼品和捐赠</t>
  </si>
  <si>
    <t>慈善 1</t>
  </si>
  <si>
    <t>慈善 2</t>
  </si>
  <si>
    <t>慈善 3</t>
  </si>
  <si>
    <t>法务</t>
  </si>
  <si>
    <t>律师</t>
  </si>
  <si>
    <t>赡养费</t>
  </si>
  <si>
    <t>抵押或判决付款</t>
  </si>
  <si>
    <t>预计总成本</t>
  </si>
  <si>
    <t>实际总成本</t>
  </si>
  <si>
    <t>总差额</t>
  </si>
  <si>
    <r>
      <t>使用此“个人月度预算”工作表来跟踪预计和实际每月收入以及预计和实际成本</t>
    </r>
    <r>
      <rPr>
        <sz val="11"/>
        <color theme="1" tint="0.24994659260841701"/>
        <rFont val="MS Gothic"/>
        <family val="3"/>
        <charset val="128"/>
      </rPr>
      <t>​​</t>
    </r>
    <r>
      <rPr>
        <sz val="11"/>
        <color theme="1" tint="0.24994659260841701"/>
        <rFont val="Microsoft YaHei UI"/>
        <family val="2"/>
        <charset val="134"/>
      </rPr>
      <t>。</t>
    </r>
    <phoneticPr fontId="31" type="noConversion"/>
  </si>
  <si>
    <t>预计每月收入标签位于右侧单元格中。分别在单元格 C5 和 C6 中输入收入 1 和额外收入，用于计算 C7 中的每月总收入。下一条指示位于单元格 A7 中。</t>
    <phoneticPr fontId="31" type="noConversion"/>
  </si>
  <si>
    <t>预计总成本、实际总成本和总差额分别在单元格 J61、J63 和 J65 中自动进行计算。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</si>
</sst>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&quot;¥&quot;#,##0.00_);\(&quot;¥&quot;#,##0.00\)"/>
  </numFmts>
  <fonts count="33" x14ac:knownFonts="1">
    <font>
      <sz val="10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0"/>
      <color theme="1" tint="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22"/>
      <color theme="3" tint="0.24994659260841701"/>
      <name val="Microsoft YaHei UI"/>
      <family val="2"/>
      <charset val="134"/>
    </font>
    <font>
      <b/>
      <sz val="10"/>
      <color theme="1" tint="0.2499465926084170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6"/>
      <color theme="5" tint="-0.499984740745262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sz val="36"/>
      <color theme="5" tint="-0.499984740745262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14"/>
      <color theme="0"/>
      <name val="Microsoft YaHei UI"/>
      <family val="2"/>
      <charset val="134"/>
    </font>
    <font>
      <sz val="12"/>
      <name val="Microsoft YaHei UI"/>
      <family val="2"/>
      <charset val="134"/>
    </font>
    <font>
      <b/>
      <sz val="1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b/>
      <sz val="12"/>
      <color theme="1" tint="0.24994659260841701"/>
      <name val="Microsoft YaHei UI"/>
      <family val="2"/>
      <charset val="134"/>
    </font>
    <font>
      <sz val="9"/>
      <name val="Microsoft YaHei UI"/>
      <family val="2"/>
      <charset val="134"/>
    </font>
    <font>
      <sz val="11"/>
      <color theme="1" tint="0.24994659260841701"/>
      <name val="MS Gothic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8" fillId="0" borderId="3" applyNumberFormat="0" applyFill="0" applyBorder="0" applyAlignment="0" applyProtection="0"/>
    <xf numFmtId="17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18" fillId="10" borderId="0" applyNumberFormat="0" applyBorder="0" applyAlignment="0" applyProtection="0"/>
    <xf numFmtId="0" fontId="16" fillId="11" borderId="8" applyNumberFormat="0" applyAlignment="0" applyProtection="0"/>
    <xf numFmtId="0" fontId="17" fillId="12" borderId="9" applyNumberFormat="0" applyAlignment="0" applyProtection="0"/>
    <xf numFmtId="0" fontId="15" fillId="12" borderId="8" applyNumberFormat="0" applyAlignment="0" applyProtection="0"/>
    <xf numFmtId="0" fontId="19" fillId="0" borderId="10" applyNumberFormat="0" applyFill="0" applyAlignment="0" applyProtection="0"/>
    <xf numFmtId="0" fontId="10" fillId="13" borderId="11" applyNumberFormat="0" applyAlignment="0" applyProtection="0"/>
    <xf numFmtId="0" fontId="14" fillId="0" borderId="0" applyNumberFormat="0" applyFill="0" applyBorder="0" applyAlignment="0" applyProtection="0"/>
    <xf numFmtId="0" fontId="2" fillId="14" borderId="12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2">
    <xf numFmtId="0" fontId="0" fillId="0" borderId="0" xfId="0"/>
    <xf numFmtId="0" fontId="20" fillId="3" borderId="0" xfId="2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12" fillId="0" borderId="0" xfId="0" applyFont="1"/>
    <xf numFmtId="0" fontId="23" fillId="0" borderId="0" xfId="0" applyFont="1"/>
    <xf numFmtId="0" fontId="1" fillId="0" borderId="0" xfId="0" applyFont="1"/>
    <xf numFmtId="0" fontId="12" fillId="0" borderId="0" xfId="0" applyFont="1" applyAlignment="1">
      <alignment wrapText="1"/>
    </xf>
    <xf numFmtId="0" fontId="1" fillId="3" borderId="0" xfId="0" applyFont="1" applyFill="1"/>
    <xf numFmtId="0" fontId="24" fillId="3" borderId="0" xfId="1" applyFont="1" applyFill="1" applyBorder="1" applyAlignment="1">
      <alignment vertical="center"/>
    </xf>
    <xf numFmtId="0" fontId="25" fillId="0" borderId="0" xfId="0" applyFont="1"/>
    <xf numFmtId="0" fontId="27" fillId="2" borderId="4" xfId="2" applyFont="1" applyFill="1" applyBorder="1" applyAlignment="1">
      <alignment vertical="center"/>
    </xf>
    <xf numFmtId="179" fontId="27" fillId="2" borderId="6" xfId="0" applyNumberFormat="1" applyFont="1" applyFill="1" applyBorder="1" applyAlignment="1">
      <alignment vertical="center"/>
    </xf>
    <xf numFmtId="179" fontId="28" fillId="5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7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7" fillId="6" borderId="6" xfId="2" applyFont="1" applyFill="1" applyBorder="1" applyAlignment="1">
      <alignment horizontal="left" vertical="center" wrapText="1" indent="1"/>
    </xf>
    <xf numFmtId="179" fontId="28" fillId="7" borderId="6" xfId="0" applyNumberFormat="1" applyFont="1" applyFill="1" applyBorder="1" applyAlignment="1">
      <alignment horizontal="right" vertical="center" indent="1"/>
    </xf>
    <xf numFmtId="0" fontId="26" fillId="4" borderId="4" xfId="3" applyFont="1" applyFill="1" applyBorder="1" applyAlignment="1">
      <alignment vertical="center"/>
    </xf>
    <xf numFmtId="0" fontId="26" fillId="4" borderId="7" xfId="3" applyFont="1" applyFill="1" applyBorder="1" applyAlignment="1">
      <alignment vertical="center"/>
    </xf>
    <xf numFmtId="0" fontId="26" fillId="4" borderId="5" xfId="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7" fillId="3" borderId="0" xfId="1" applyFont="1" applyFill="1" applyBorder="1"/>
    <xf numFmtId="0" fontId="0" fillId="0" borderId="0" xfId="2" applyFont="1" applyBorder="1" applyAlignment="1">
      <alignment vertical="center" wrapText="1"/>
    </xf>
    <xf numFmtId="0" fontId="0" fillId="0" borderId="0" xfId="2" applyFont="1" applyBorder="1" applyAlignment="1">
      <alignment vertical="center"/>
    </xf>
    <xf numFmtId="0" fontId="0" fillId="0" borderId="0" xfId="2" applyFont="1" applyBorder="1" applyAlignment="1">
      <alignment horizontal="left" vertical="center"/>
    </xf>
    <xf numFmtId="0" fontId="0" fillId="0" borderId="0" xfId="0" applyFont="1" applyAlignment="1">
      <alignment horizont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10" builtinId="5" customBuiltin="1"/>
    <cellStyle name="标题" xfId="11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12" builtinId="19" customBuiltin="1"/>
    <cellStyle name="差" xfId="14" builtinId="27" customBuiltin="1"/>
    <cellStyle name="常规" xfId="0" builtinId="0" customBuiltin="1"/>
    <cellStyle name="电话" xfId="4" xr:uid="{70E46558-98AC-446F-861A-54F270CBD905}"/>
    <cellStyle name="好" xfId="13" builtinId="26" customBuiltin="1"/>
    <cellStyle name="汇总" xfId="24" builtinId="25" customBuiltin="1"/>
    <cellStyle name="货币" xfId="8" builtinId="4" customBuiltin="1"/>
    <cellStyle name="货币[0]" xfId="9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6" builtinId="3" customBuiltin="1"/>
    <cellStyle name="千位分隔[0]" xfId="7" builtinId="6" customBuiltin="1"/>
    <cellStyle name="日期" xfId="5" xr:uid="{FE33F3B2-B201-45AD-A81E-81BCB12ED9D2}"/>
    <cellStyle name="适中" xfId="15" builtinId="28" customBuiltin="1"/>
    <cellStyle name="输出" xfId="17" builtinId="21" customBuiltin="1"/>
    <cellStyle name="输入" xfId="16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2" builtinId="10" customBuiltin="1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通讯簿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个人月度预算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图片 1" descr="装饰元素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住房" displayName="住房" ref="B14:E25" totalsRowCount="1" headerRowDxfId="126" dataDxfId="124" totalsRowDxfId="125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住房" totalsRowLabel="小计" dataDxfId="131" totalsRowDxfId="130"/>
    <tableColumn id="2" xr3:uid="{00000000-0010-0000-0000-000002000000}" name="预计成本" dataDxfId="35" totalsRowDxfId="129"/>
    <tableColumn id="3" xr3:uid="{00000000-0010-0000-0000-000003000000}" name="实际成本" dataDxfId="34" totalsRowDxfId="128"/>
    <tableColumn id="4" xr3:uid="{00000000-0010-0000-0000-000004000000}" name="差额" totalsRowFunction="sum" dataDxfId="33" totalsRowDxfId="127">
      <calculatedColumnFormula>住房[[#This Row],[预计成本]]-住房[[#This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住房支出。差额将自动进行计算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宠物" displayName="宠物" ref="B50:E56" totalsRowCount="1" headerRowDxfId="54" dataDxfId="52" totalsRowDxfId="53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宠物" totalsRowLabel="小计" dataDxfId="59" totalsRowDxfId="58"/>
    <tableColumn id="2" xr3:uid="{00000000-0010-0000-0900-000002000000}" name="预计成本" dataDxfId="8" totalsRowDxfId="57"/>
    <tableColumn id="3" xr3:uid="{00000000-0010-0000-0900-000003000000}" name="实际成本" dataDxfId="7" totalsRowDxfId="56"/>
    <tableColumn id="4" xr3:uid="{00000000-0010-0000-0900-000004000000}" name="差额" totalsRowFunction="sum" dataDxfId="6" totalsRowDxfId="55">
      <calculatedColumnFormula>宠物[[#This Row],[预计成本]]-宠物[[#This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宠物支出。差额将自动进行计算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法务" displayName="法务" ref="G54:J59" totalsRowCount="1" headerRowDxfId="46" dataDxfId="44" totalsRowDxfId="45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法务" totalsRowLabel="小计" dataDxfId="51" totalsRowDxfId="50"/>
    <tableColumn id="2" xr3:uid="{00000000-0010-0000-0A00-000002000000}" name="预计成本" dataDxfId="5" totalsRowDxfId="49"/>
    <tableColumn id="3" xr3:uid="{00000000-0010-0000-0A00-000003000000}" name="实际成本" dataDxfId="4" totalsRowDxfId="48"/>
    <tableColumn id="4" xr3:uid="{00000000-0010-0000-0A00-000004000000}" name="差额" totalsRowFunction="sum" dataDxfId="3" totalsRowDxfId="47">
      <calculatedColumnFormula>法务[[#This Row],[预计成本]]-法务[[#This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法务支出。差额将自动进行计算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个人护理" displayName="个人护理" ref="B58:E66" totalsRowCount="1" headerRowDxfId="38" dataDxfId="36" totalsRowDxfId="37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个人护理" totalsRowLabel="小计" dataDxfId="43" totalsRowDxfId="42"/>
    <tableColumn id="2" xr3:uid="{00000000-0010-0000-0B00-000002000000}" name="预计成本" dataDxfId="2" totalsRowDxfId="41"/>
    <tableColumn id="3" xr3:uid="{00000000-0010-0000-0B00-000003000000}" name="实际成本" dataDxfId="1" totalsRowDxfId="40"/>
    <tableColumn id="4" xr3:uid="{00000000-0010-0000-0B00-000004000000}" name="差额" totalsRowFunction="sum" dataDxfId="0" totalsRowDxfId="39">
      <calculatedColumnFormula>个人护理[[#This Row],[预计成本]]-个人护理[[#This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个人护理支出。差额将自动进行计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娱乐" displayName="娱乐" ref="G14:J24" totalsRowCount="1" headerRowDxfId="118" dataDxfId="116" totalsRowDxfId="117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娱乐" totalsRowLabel="小计" dataDxfId="123" totalsRowDxfId="122"/>
    <tableColumn id="2" xr3:uid="{00000000-0010-0000-0100-000002000000}" name="预计成本" dataDxfId="32" totalsRowDxfId="121"/>
    <tableColumn id="3" xr3:uid="{00000000-0010-0000-0100-000003000000}" name="实际成本" dataDxfId="31" totalsRowDxfId="120"/>
    <tableColumn id="4" xr3:uid="{00000000-0010-0000-0100-000004000000}" name="差额" totalsRowFunction="sum" dataDxfId="30" totalsRowDxfId="119">
      <calculatedColumnFormula>娱乐[[#This Row],[预计成本]]-娱乐[[#This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娱乐支出。差额将自动进行计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贷款" displayName="贷款" ref="G26:J33" totalsRowCount="1" headerRowDxfId="110" dataDxfId="108" totalsRowDxfId="109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贷款" totalsRowLabel="小计" dataDxfId="115" totalsRowDxfId="114"/>
    <tableColumn id="2" xr3:uid="{00000000-0010-0000-0200-000002000000}" name="预计成本" dataDxfId="29" totalsRowDxfId="113"/>
    <tableColumn id="3" xr3:uid="{00000000-0010-0000-0200-000003000000}" name="实际成本" dataDxfId="28" totalsRowDxfId="112"/>
    <tableColumn id="4" xr3:uid="{00000000-0010-0000-0200-000004000000}" name="差额" totalsRowFunction="sum" dataDxfId="27" totalsRowDxfId="111">
      <calculatedColumnFormula>贷款[[#This Row],[预计成本]]-贷款[[#This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贷款支出。差额将自动进行计算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交通" displayName="交通" ref="B27:E35" totalsRowCount="1" headerRowDxfId="102" dataDxfId="100" totalsRowDxfId="101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交通" totalsRowLabel="小计" dataDxfId="107" totalsRowDxfId="106"/>
    <tableColumn id="2" xr3:uid="{00000000-0010-0000-0300-000002000000}" name="预计成本" dataDxfId="26" totalsRowDxfId="105"/>
    <tableColumn id="3" xr3:uid="{00000000-0010-0000-0300-000003000000}" name="实际成本" dataDxfId="25" totalsRowDxfId="104"/>
    <tableColumn id="4" xr3:uid="{00000000-0010-0000-0300-000004000000}" name="差额" totalsRowFunction="sum" dataDxfId="24" totalsRowDxfId="103">
      <calculatedColumnFormula>交通[[#This Row],[预计成本]]-交通[[#This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交通支出。差额将自动进行计算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保险" displayName="保险" ref="B37:E42" totalsRowCount="1" headerRowDxfId="94" dataDxfId="92" totalsRowDxfId="93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保险" totalsRowLabel="小计" dataDxfId="99" totalsRowDxfId="98"/>
    <tableColumn id="2" xr3:uid="{00000000-0010-0000-0400-000002000000}" name="预计成本" dataDxfId="23" totalsRowDxfId="97"/>
    <tableColumn id="3" xr3:uid="{00000000-0010-0000-0400-000003000000}" name="实际成本" dataDxfId="22" totalsRowDxfId="96"/>
    <tableColumn id="4" xr3:uid="{00000000-0010-0000-0400-000004000000}" name="差额" totalsRowFunction="sum" dataDxfId="21" totalsRowDxfId="95">
      <calculatedColumnFormula>保险[[#This Row],[预计成本]]-保险[[#This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保险支出。差额将自动进行计算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税款" displayName="税款" ref="G35:J40" totalsRowCount="1" headerRowDxfId="86" dataDxfId="84" totalsRowDxfId="85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税款" totalsRowLabel="小计" dataDxfId="91" totalsRowDxfId="90"/>
    <tableColumn id="2" xr3:uid="{00000000-0010-0000-0500-000002000000}" name="预计成本" dataDxfId="20" totalsRowDxfId="89"/>
    <tableColumn id="3" xr3:uid="{00000000-0010-0000-0500-000003000000}" name="实际成本" dataDxfId="19" totalsRowDxfId="88"/>
    <tableColumn id="4" xr3:uid="{00000000-0010-0000-0500-000004000000}" name="差额" totalsRowFunction="sum" dataDxfId="18" totalsRowDxfId="87">
      <calculatedColumnFormula>税款[[#This Row],[预计成本]]-税款[[#This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税款支出。差额将自动进行计算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存款" displayName="存款" ref="G42:J46" totalsRowCount="1" headerRowDxfId="78" dataDxfId="76" totalsRowDxfId="77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存款或投资" totalsRowLabel="小计" dataDxfId="83" totalsRowDxfId="82"/>
    <tableColumn id="2" xr3:uid="{00000000-0010-0000-0600-000002000000}" name="预计成本" dataDxfId="17" totalsRowDxfId="81"/>
    <tableColumn id="3" xr3:uid="{00000000-0010-0000-0600-000003000000}" name="实际成本" dataDxfId="16" totalsRowDxfId="80"/>
    <tableColumn id="4" xr3:uid="{00000000-0010-0000-0600-000004000000}" name="差额" totalsRowFunction="sum" dataDxfId="15" totalsRowDxfId="79">
      <calculatedColumnFormula>存款[[#This Row],[预计成本]]-存款[[#This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储蓄或投资的预计和实际支出。差额将自动进行计算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食品" displayName="食品" ref="B44:E48" totalsRowCount="1" headerRowDxfId="70" dataDxfId="68" totalsRowDxfId="69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食品" totalsRowLabel="小计" dataDxfId="75" totalsRowDxfId="74"/>
    <tableColumn id="2" xr3:uid="{00000000-0010-0000-0700-000002000000}" name="预计成本" dataDxfId="14" totalsRowDxfId="73"/>
    <tableColumn id="3" xr3:uid="{00000000-0010-0000-0700-000003000000}" name="实际成本" dataDxfId="13" totalsRowDxfId="72"/>
    <tableColumn id="4" xr3:uid="{00000000-0010-0000-0700-000004000000}" name="差额" totalsRowFunction="sum" dataDxfId="12" totalsRowDxfId="71">
      <calculatedColumnFormula>食品[[#This Row],[预计成本]]-食品[[#This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预计和实际食品开销。差额将自动进行计算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礼品" displayName="礼品" ref="G48:J52" totalsRowCount="1" headerRowDxfId="62" dataDxfId="60" totalsRowDxfId="61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礼品和捐赠" totalsRowLabel="小计" dataDxfId="67" totalsRowDxfId="66"/>
    <tableColumn id="2" xr3:uid="{00000000-0010-0000-0800-000002000000}" name="预计成本" dataDxfId="11" totalsRowDxfId="65"/>
    <tableColumn id="3" xr3:uid="{00000000-0010-0000-0800-000003000000}" name="实际成本" dataDxfId="10" totalsRowDxfId="64"/>
    <tableColumn id="4" xr3:uid="{00000000-0010-0000-0800-000004000000}" name="差额" totalsRowFunction="sum" dataDxfId="9" totalsRowDxfId="63">
      <calculatedColumnFormula>礼品[[#This Row],[预计成本]]-礼品[[#This Row],[实际成本]]</calculatedColumnFormula>
    </tableColumn>
  </tableColumns>
  <tableStyleInfo name="通讯簿" showFirstColumn="1" showLastColumn="1" showRowStripes="1" showColumnStripes="0"/>
  <extLst>
    <ext xmlns:x14="http://schemas.microsoft.com/office/spreadsheetml/2009/9/main" uri="{504A1905-F514-4f6f-8877-14C23A59335A}">
      <x14:table altTextSummary="在此表中输入礼品和捐赠的预计和实际支出。差额将自动进行计算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  <pageSetUpPr fitToPage="1"/>
  </sheetPr>
  <dimension ref="B1:B7"/>
  <sheetViews>
    <sheetView showGridLines="0" tabSelected="1" workbookViewId="0"/>
  </sheetViews>
  <sheetFormatPr defaultRowHeight="16.5" x14ac:dyDescent="0.35"/>
  <cols>
    <col min="1" max="1" width="2.625" style="26" customWidth="1"/>
    <col min="2" max="2" width="80.5" style="26" customWidth="1"/>
    <col min="3" max="3" width="2.5" style="26" customWidth="1"/>
    <col min="4" max="16384" width="9" style="26"/>
  </cols>
  <sheetData>
    <row r="1" spans="2:2" s="25" customFormat="1" ht="30" customHeight="1" x14ac:dyDescent="0.35">
      <c r="B1" s="1" t="s">
        <v>0</v>
      </c>
    </row>
    <row r="2" spans="2:2" ht="34.35" customHeight="1" x14ac:dyDescent="0.35">
      <c r="B2" s="2" t="s">
        <v>90</v>
      </c>
    </row>
    <row r="3" spans="2:2" ht="34.35" customHeight="1" x14ac:dyDescent="0.35">
      <c r="B3" s="2" t="s">
        <v>1</v>
      </c>
    </row>
    <row r="4" spans="2:2" ht="33.75" customHeight="1" x14ac:dyDescent="0.35">
      <c r="B4" s="2" t="s">
        <v>2</v>
      </c>
    </row>
    <row r="5" spans="2:2" ht="34.35" customHeight="1" x14ac:dyDescent="0.35">
      <c r="B5" s="3" t="s">
        <v>3</v>
      </c>
    </row>
    <row r="6" spans="2:2" ht="33" x14ac:dyDescent="0.35">
      <c r="B6" s="2" t="s">
        <v>4</v>
      </c>
    </row>
    <row r="7" spans="2:2" x14ac:dyDescent="0.35">
      <c r="B7" s="2"/>
    </row>
  </sheetData>
  <phoneticPr fontId="31" type="noConversion"/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7"/>
  <sheetViews>
    <sheetView showGridLines="0" zoomScaleNormal="100" workbookViewId="0"/>
  </sheetViews>
  <sheetFormatPr defaultRowHeight="16.5" x14ac:dyDescent="0.35"/>
  <cols>
    <col min="1" max="1" width="2.5" style="10" customWidth="1"/>
    <col min="2" max="2" width="30.5" style="26" customWidth="1"/>
    <col min="3" max="3" width="15.75" style="26" customWidth="1"/>
    <col min="4" max="4" width="12.75" style="26" customWidth="1"/>
    <col min="5" max="5" width="12.375" style="26" customWidth="1"/>
    <col min="6" max="6" width="2.5" style="26" customWidth="1"/>
    <col min="7" max="7" width="30.5" style="26" customWidth="1"/>
    <col min="8" max="8" width="15.75" style="26" customWidth="1"/>
    <col min="9" max="9" width="12.75" style="26" customWidth="1"/>
    <col min="10" max="10" width="17.5" style="26" customWidth="1"/>
    <col min="11" max="11" width="2.5" style="26" customWidth="1"/>
    <col min="12" max="16384" width="9" style="26"/>
  </cols>
  <sheetData>
    <row r="1" spans="1:10" s="6" customFormat="1" x14ac:dyDescent="0.3">
      <c r="A1" s="4" t="s">
        <v>5</v>
      </c>
      <c r="B1" s="5"/>
    </row>
    <row r="2" spans="1:10" s="6" customFormat="1" ht="71.25" customHeight="1" x14ac:dyDescent="0.5">
      <c r="A2" s="7" t="s">
        <v>6</v>
      </c>
      <c r="B2" s="8"/>
      <c r="C2" s="9" t="s">
        <v>54</v>
      </c>
      <c r="D2" s="27"/>
      <c r="E2" s="27"/>
      <c r="F2" s="27"/>
      <c r="G2" s="27"/>
      <c r="H2" s="27"/>
      <c r="I2" s="27"/>
      <c r="J2" s="27"/>
    </row>
    <row r="4" spans="1:10" ht="24.95" customHeight="1" x14ac:dyDescent="0.35">
      <c r="A4" s="10" t="s">
        <v>91</v>
      </c>
      <c r="B4" s="22" t="s">
        <v>15</v>
      </c>
      <c r="C4" s="23"/>
      <c r="D4" s="28"/>
      <c r="E4" s="20" t="s">
        <v>57</v>
      </c>
      <c r="F4" s="20"/>
      <c r="G4" s="20"/>
      <c r="H4" s="21">
        <f>C7-J61</f>
        <v>3405</v>
      </c>
    </row>
    <row r="5" spans="1:10" ht="24.95" customHeight="1" x14ac:dyDescent="0.35">
      <c r="B5" s="11" t="s">
        <v>16</v>
      </c>
      <c r="C5" s="12">
        <v>4300</v>
      </c>
      <c r="E5" s="20"/>
      <c r="F5" s="20"/>
      <c r="G5" s="20"/>
      <c r="H5" s="21"/>
      <c r="I5" s="29"/>
    </row>
    <row r="6" spans="1:10" ht="24.95" customHeight="1" x14ac:dyDescent="0.35">
      <c r="B6" s="11" t="s">
        <v>17</v>
      </c>
      <c r="C6" s="12">
        <v>300</v>
      </c>
      <c r="E6" s="20" t="s">
        <v>58</v>
      </c>
      <c r="F6" s="20"/>
      <c r="G6" s="20"/>
      <c r="H6" s="21">
        <f>C12-J63</f>
        <v>3064</v>
      </c>
      <c r="I6" s="29"/>
    </row>
    <row r="7" spans="1:10" ht="24.95" customHeight="1" x14ac:dyDescent="0.35">
      <c r="A7" s="10" t="s">
        <v>7</v>
      </c>
      <c r="B7" s="11" t="s">
        <v>18</v>
      </c>
      <c r="C7" s="13">
        <f>SUM(C5:C6)</f>
        <v>4600</v>
      </c>
      <c r="E7" s="20"/>
      <c r="F7" s="20"/>
      <c r="G7" s="20"/>
      <c r="H7" s="21"/>
      <c r="I7" s="29"/>
    </row>
    <row r="8" spans="1:10" ht="24.95" customHeight="1" x14ac:dyDescent="0.35">
      <c r="E8" s="20" t="s">
        <v>59</v>
      </c>
      <c r="F8" s="20"/>
      <c r="G8" s="20"/>
      <c r="H8" s="21">
        <f>H6-H4</f>
        <v>-341</v>
      </c>
      <c r="I8" s="29"/>
    </row>
    <row r="9" spans="1:10" ht="24.95" customHeight="1" x14ac:dyDescent="0.35">
      <c r="A9" s="10" t="s">
        <v>8</v>
      </c>
      <c r="B9" s="22" t="s">
        <v>19</v>
      </c>
      <c r="C9" s="24"/>
      <c r="D9" s="28"/>
      <c r="E9" s="20"/>
      <c r="F9" s="20"/>
      <c r="G9" s="20"/>
      <c r="H9" s="21"/>
      <c r="I9" s="30"/>
    </row>
    <row r="10" spans="1:10" ht="24.95" customHeight="1" x14ac:dyDescent="0.35">
      <c r="B10" s="11" t="s">
        <v>16</v>
      </c>
      <c r="C10" s="12">
        <v>4000</v>
      </c>
      <c r="I10" s="29"/>
    </row>
    <row r="11" spans="1:10" ht="24.95" customHeight="1" x14ac:dyDescent="0.35">
      <c r="B11" s="11" t="s">
        <v>17</v>
      </c>
      <c r="C11" s="12">
        <v>300</v>
      </c>
      <c r="E11" s="29"/>
      <c r="H11" s="14"/>
      <c r="I11" s="29"/>
    </row>
    <row r="12" spans="1:10" ht="24.95" customHeight="1" x14ac:dyDescent="0.35">
      <c r="B12" s="11" t="s">
        <v>18</v>
      </c>
      <c r="C12" s="13">
        <f>SUM(C10:C11)</f>
        <v>4300</v>
      </c>
    </row>
    <row r="14" spans="1:10" ht="24.95" customHeight="1" x14ac:dyDescent="0.35">
      <c r="A14" s="10" t="s">
        <v>9</v>
      </c>
      <c r="B14" s="15" t="s">
        <v>20</v>
      </c>
      <c r="C14" s="15" t="s">
        <v>55</v>
      </c>
      <c r="D14" s="15" t="s">
        <v>56</v>
      </c>
      <c r="E14" s="15" t="s">
        <v>60</v>
      </c>
      <c r="F14" s="16"/>
      <c r="G14" s="15" t="s">
        <v>61</v>
      </c>
      <c r="H14" s="15" t="s">
        <v>55</v>
      </c>
      <c r="I14" s="15" t="s">
        <v>56</v>
      </c>
      <c r="J14" s="15" t="s">
        <v>60</v>
      </c>
    </row>
    <row r="15" spans="1:10" ht="24.95" customHeight="1" x14ac:dyDescent="0.35">
      <c r="B15" s="15" t="s">
        <v>21</v>
      </c>
      <c r="C15" s="17">
        <v>1000</v>
      </c>
      <c r="D15" s="17">
        <v>1000</v>
      </c>
      <c r="E15" s="17">
        <f>住房[[#This Row],[预计成本]]-住房[[#This Row],[实际成本]]</f>
        <v>0</v>
      </c>
      <c r="F15" s="16"/>
      <c r="G15" s="15" t="s">
        <v>62</v>
      </c>
      <c r="H15" s="17"/>
      <c r="I15" s="17"/>
      <c r="J15" s="17">
        <f>娱乐[[#This Row],[预计成本]]-娱乐[[#This Row],[实际成本]]</f>
        <v>0</v>
      </c>
    </row>
    <row r="16" spans="1:10" ht="24.95" customHeight="1" x14ac:dyDescent="0.35">
      <c r="B16" s="15" t="s">
        <v>22</v>
      </c>
      <c r="C16" s="17">
        <v>54</v>
      </c>
      <c r="D16" s="17">
        <v>100</v>
      </c>
      <c r="E16" s="17">
        <f>住房[[#This Row],[预计成本]]-住房[[#This Row],[实际成本]]</f>
        <v>-46</v>
      </c>
      <c r="F16" s="16"/>
      <c r="G16" s="15" t="s">
        <v>63</v>
      </c>
      <c r="H16" s="17"/>
      <c r="I16" s="17"/>
      <c r="J16" s="17">
        <f>娱乐[[#This Row],[预计成本]]-娱乐[[#This Row],[实际成本]]</f>
        <v>0</v>
      </c>
    </row>
    <row r="17" spans="1:10" ht="24.95" customHeight="1" x14ac:dyDescent="0.35">
      <c r="B17" s="15" t="s">
        <v>23</v>
      </c>
      <c r="C17" s="17">
        <v>44</v>
      </c>
      <c r="D17" s="17">
        <v>56</v>
      </c>
      <c r="E17" s="17">
        <f>住房[[#This Row],[预计成本]]-住房[[#This Row],[实际成本]]</f>
        <v>-12</v>
      </c>
      <c r="F17" s="16"/>
      <c r="G17" s="15" t="s">
        <v>64</v>
      </c>
      <c r="H17" s="17"/>
      <c r="I17" s="17"/>
      <c r="J17" s="17">
        <f>娱乐[[#This Row],[预计成本]]-娱乐[[#This Row],[实际成本]]</f>
        <v>0</v>
      </c>
    </row>
    <row r="18" spans="1:10" ht="24.95" customHeight="1" x14ac:dyDescent="0.35">
      <c r="B18" s="15" t="s">
        <v>24</v>
      </c>
      <c r="C18" s="17">
        <v>22</v>
      </c>
      <c r="D18" s="17">
        <v>28</v>
      </c>
      <c r="E18" s="17">
        <f>住房[[#This Row],[预计成本]]-住房[[#This Row],[实际成本]]</f>
        <v>-6</v>
      </c>
      <c r="F18" s="16"/>
      <c r="G18" s="15" t="s">
        <v>65</v>
      </c>
      <c r="H18" s="17"/>
      <c r="I18" s="17"/>
      <c r="J18" s="17">
        <f>娱乐[[#This Row],[预计成本]]-娱乐[[#This Row],[实际成本]]</f>
        <v>0</v>
      </c>
    </row>
    <row r="19" spans="1:10" ht="24.95" customHeight="1" x14ac:dyDescent="0.35">
      <c r="B19" s="15" t="s">
        <v>25</v>
      </c>
      <c r="C19" s="17">
        <v>8</v>
      </c>
      <c r="D19" s="17">
        <v>8</v>
      </c>
      <c r="E19" s="17">
        <f>住房[[#This Row],[预计成本]]-住房[[#This Row],[实际成本]]</f>
        <v>0</v>
      </c>
      <c r="F19" s="16"/>
      <c r="G19" s="15" t="s">
        <v>66</v>
      </c>
      <c r="H19" s="17"/>
      <c r="I19" s="17"/>
      <c r="J19" s="17">
        <f>娱乐[[#This Row],[预计成本]]-娱乐[[#This Row],[实际成本]]</f>
        <v>0</v>
      </c>
    </row>
    <row r="20" spans="1:10" ht="24.95" customHeight="1" x14ac:dyDescent="0.35">
      <c r="B20" s="15" t="s">
        <v>26</v>
      </c>
      <c r="C20" s="17">
        <v>34</v>
      </c>
      <c r="D20" s="17">
        <v>34</v>
      </c>
      <c r="E20" s="17">
        <f>住房[[#This Row],[预计成本]]-住房[[#This Row],[实际成本]]</f>
        <v>0</v>
      </c>
      <c r="F20" s="16"/>
      <c r="G20" s="15" t="s">
        <v>67</v>
      </c>
      <c r="H20" s="17"/>
      <c r="I20" s="17"/>
      <c r="J20" s="17">
        <f>娱乐[[#This Row],[预计成本]]-娱乐[[#This Row],[实际成本]]</f>
        <v>0</v>
      </c>
    </row>
    <row r="21" spans="1:10" ht="24.95" customHeight="1" x14ac:dyDescent="0.35">
      <c r="B21" s="15" t="s">
        <v>27</v>
      </c>
      <c r="C21" s="17">
        <v>10</v>
      </c>
      <c r="D21" s="17">
        <v>10</v>
      </c>
      <c r="E21" s="17">
        <f>住房[[#This Row],[预计成本]]-住房[[#This Row],[实际成本]]</f>
        <v>0</v>
      </c>
      <c r="F21" s="16"/>
      <c r="G21" s="15" t="s">
        <v>30</v>
      </c>
      <c r="H21" s="17"/>
      <c r="I21" s="17"/>
      <c r="J21" s="17">
        <f>娱乐[[#This Row],[预计成本]]-娱乐[[#This Row],[实际成本]]</f>
        <v>0</v>
      </c>
    </row>
    <row r="22" spans="1:10" ht="24.95" customHeight="1" x14ac:dyDescent="0.35">
      <c r="B22" s="15" t="s">
        <v>28</v>
      </c>
      <c r="C22" s="17">
        <v>23</v>
      </c>
      <c r="D22" s="17">
        <v>0</v>
      </c>
      <c r="E22" s="17">
        <f>住房[[#This Row],[预计成本]]-住房[[#This Row],[实际成本]]</f>
        <v>23</v>
      </c>
      <c r="F22" s="16"/>
      <c r="G22" s="15" t="s">
        <v>30</v>
      </c>
      <c r="H22" s="17"/>
      <c r="I22" s="17"/>
      <c r="J22" s="17">
        <f>娱乐[[#This Row],[预计成本]]-娱乐[[#This Row],[实际成本]]</f>
        <v>0</v>
      </c>
    </row>
    <row r="23" spans="1:10" ht="24.95" customHeight="1" x14ac:dyDescent="0.35">
      <c r="B23" s="15" t="s">
        <v>29</v>
      </c>
      <c r="C23" s="17">
        <v>0</v>
      </c>
      <c r="D23" s="17">
        <v>0</v>
      </c>
      <c r="E23" s="17">
        <f>住房[[#This Row],[预计成本]]-住房[[#This Row],[实际成本]]</f>
        <v>0</v>
      </c>
      <c r="F23" s="16"/>
      <c r="G23" s="15" t="s">
        <v>30</v>
      </c>
      <c r="H23" s="17"/>
      <c r="I23" s="17"/>
      <c r="J23" s="17">
        <f>娱乐[[#This Row],[预计成本]]-娱乐[[#This Row],[实际成本]]</f>
        <v>0</v>
      </c>
    </row>
    <row r="24" spans="1:10" ht="24.95" customHeight="1" x14ac:dyDescent="0.35">
      <c r="B24" s="15" t="s">
        <v>30</v>
      </c>
      <c r="C24" s="17">
        <v>0</v>
      </c>
      <c r="D24" s="17">
        <v>0</v>
      </c>
      <c r="E24" s="17">
        <f>住房[[#This Row],[预计成本]]-住房[[#This Row],[实际成本]]</f>
        <v>0</v>
      </c>
      <c r="F24" s="16"/>
      <c r="G24" s="18" t="s">
        <v>31</v>
      </c>
      <c r="H24" s="17"/>
      <c r="I24" s="17"/>
      <c r="J24" s="17">
        <f>SUBTOTAL(109,娱乐[差额])</f>
        <v>0</v>
      </c>
    </row>
    <row r="25" spans="1:10" ht="24.95" customHeight="1" x14ac:dyDescent="0.35">
      <c r="B25" s="18" t="s">
        <v>31</v>
      </c>
      <c r="C25" s="17"/>
      <c r="D25" s="17"/>
      <c r="E25" s="17">
        <f>SUBTOTAL(109,住房[差额])</f>
        <v>-41</v>
      </c>
      <c r="F25" s="16"/>
      <c r="G25" s="19"/>
      <c r="H25" s="19"/>
      <c r="I25" s="19"/>
      <c r="J25" s="19"/>
    </row>
    <row r="26" spans="1:10" ht="24.95" customHeight="1" x14ac:dyDescent="0.35">
      <c r="B26" s="19"/>
      <c r="C26" s="19"/>
      <c r="D26" s="19"/>
      <c r="E26" s="19"/>
      <c r="F26" s="16"/>
      <c r="G26" s="15" t="s">
        <v>68</v>
      </c>
      <c r="H26" s="15" t="s">
        <v>55</v>
      </c>
      <c r="I26" s="15" t="s">
        <v>56</v>
      </c>
      <c r="J26" s="15" t="s">
        <v>60</v>
      </c>
    </row>
    <row r="27" spans="1:10" ht="24.95" customHeight="1" x14ac:dyDescent="0.35">
      <c r="A27" s="10" t="s">
        <v>10</v>
      </c>
      <c r="B27" s="15" t="s">
        <v>32</v>
      </c>
      <c r="C27" s="15" t="s">
        <v>55</v>
      </c>
      <c r="D27" s="15" t="s">
        <v>56</v>
      </c>
      <c r="E27" s="15" t="s">
        <v>60</v>
      </c>
      <c r="F27" s="16"/>
      <c r="G27" s="15" t="s">
        <v>69</v>
      </c>
      <c r="H27" s="17"/>
      <c r="I27" s="17"/>
      <c r="J27" s="17">
        <f>贷款[[#This Row],[预计成本]]-贷款[[#This Row],[实际成本]]</f>
        <v>0</v>
      </c>
    </row>
    <row r="28" spans="1:10" ht="24.95" customHeight="1" x14ac:dyDescent="0.35">
      <c r="B28" s="15" t="s">
        <v>33</v>
      </c>
      <c r="C28" s="17"/>
      <c r="D28" s="17"/>
      <c r="E28" s="17">
        <f>交通[[#This Row],[预计成本]]-交通[[#This Row],[实际成本]]</f>
        <v>0</v>
      </c>
      <c r="F28" s="16"/>
      <c r="G28" s="15" t="s">
        <v>70</v>
      </c>
      <c r="H28" s="17"/>
      <c r="I28" s="17"/>
      <c r="J28" s="17">
        <f>贷款[[#This Row],[预计成本]]-贷款[[#This Row],[实际成本]]</f>
        <v>0</v>
      </c>
    </row>
    <row r="29" spans="1:10" ht="24.95" customHeight="1" x14ac:dyDescent="0.35">
      <c r="B29" s="15" t="s">
        <v>34</v>
      </c>
      <c r="C29" s="17"/>
      <c r="D29" s="17"/>
      <c r="E29" s="17">
        <f>交通[[#This Row],[预计成本]]-交通[[#This Row],[实际成本]]</f>
        <v>0</v>
      </c>
      <c r="F29" s="16"/>
      <c r="G29" s="15" t="s">
        <v>71</v>
      </c>
      <c r="H29" s="17"/>
      <c r="I29" s="17"/>
      <c r="J29" s="17">
        <f>贷款[[#This Row],[预计成本]]-贷款[[#This Row],[实际成本]]</f>
        <v>0</v>
      </c>
    </row>
    <row r="30" spans="1:10" ht="24.95" customHeight="1" x14ac:dyDescent="0.35">
      <c r="B30" s="15" t="s">
        <v>35</v>
      </c>
      <c r="C30" s="17"/>
      <c r="D30" s="17"/>
      <c r="E30" s="17">
        <f>交通[[#This Row],[预计成本]]-交通[[#This Row],[实际成本]]</f>
        <v>0</v>
      </c>
      <c r="F30" s="16"/>
      <c r="G30" s="15" t="s">
        <v>71</v>
      </c>
      <c r="H30" s="17"/>
      <c r="I30" s="17"/>
      <c r="J30" s="17">
        <f>贷款[[#This Row],[预计成本]]-贷款[[#This Row],[实际成本]]</f>
        <v>0</v>
      </c>
    </row>
    <row r="31" spans="1:10" ht="24.95" customHeight="1" x14ac:dyDescent="0.35">
      <c r="B31" s="15" t="s">
        <v>36</v>
      </c>
      <c r="C31" s="17"/>
      <c r="D31" s="17"/>
      <c r="E31" s="17">
        <f>交通[[#This Row],[预计成本]]-交通[[#This Row],[实际成本]]</f>
        <v>0</v>
      </c>
      <c r="F31" s="16"/>
      <c r="G31" s="15" t="s">
        <v>71</v>
      </c>
      <c r="H31" s="17"/>
      <c r="I31" s="17"/>
      <c r="J31" s="17">
        <f>贷款[[#This Row],[预计成本]]-贷款[[#This Row],[实际成本]]</f>
        <v>0</v>
      </c>
    </row>
    <row r="32" spans="1:10" ht="24.95" customHeight="1" x14ac:dyDescent="0.35">
      <c r="B32" s="15" t="s">
        <v>37</v>
      </c>
      <c r="C32" s="17"/>
      <c r="D32" s="17"/>
      <c r="E32" s="17">
        <f>交通[[#This Row],[预计成本]]-交通[[#This Row],[实际成本]]</f>
        <v>0</v>
      </c>
      <c r="F32" s="16"/>
      <c r="G32" s="15" t="s">
        <v>30</v>
      </c>
      <c r="H32" s="17"/>
      <c r="I32" s="17"/>
      <c r="J32" s="17">
        <f>贷款[[#This Row],[预计成本]]-贷款[[#This Row],[实际成本]]</f>
        <v>0</v>
      </c>
    </row>
    <row r="33" spans="1:10" ht="24.95" customHeight="1" x14ac:dyDescent="0.35">
      <c r="B33" s="15" t="s">
        <v>38</v>
      </c>
      <c r="C33" s="17"/>
      <c r="D33" s="17"/>
      <c r="E33" s="17">
        <f>交通[[#This Row],[预计成本]]-交通[[#This Row],[实际成本]]</f>
        <v>0</v>
      </c>
      <c r="F33" s="16"/>
      <c r="G33" s="18" t="s">
        <v>31</v>
      </c>
      <c r="H33" s="17"/>
      <c r="I33" s="17"/>
      <c r="J33" s="17">
        <f>SUBTOTAL(109,贷款[差额])</f>
        <v>0</v>
      </c>
    </row>
    <row r="34" spans="1:10" ht="24.95" customHeight="1" x14ac:dyDescent="0.35">
      <c r="B34" s="15" t="s">
        <v>30</v>
      </c>
      <c r="C34" s="17"/>
      <c r="D34" s="17"/>
      <c r="E34" s="17">
        <f>交通[[#This Row],[预计成本]]-交通[[#This Row],[实际成本]]</f>
        <v>0</v>
      </c>
      <c r="F34" s="16"/>
      <c r="G34" s="19"/>
      <c r="H34" s="19"/>
      <c r="I34" s="19"/>
      <c r="J34" s="19"/>
    </row>
    <row r="35" spans="1:10" ht="24.95" customHeight="1" x14ac:dyDescent="0.35">
      <c r="B35" s="18" t="s">
        <v>31</v>
      </c>
      <c r="C35" s="17"/>
      <c r="D35" s="17"/>
      <c r="E35" s="17">
        <f>SUBTOTAL(109,交通[差额])</f>
        <v>0</v>
      </c>
      <c r="F35" s="16"/>
      <c r="G35" s="15" t="s">
        <v>72</v>
      </c>
      <c r="H35" s="15" t="s">
        <v>55</v>
      </c>
      <c r="I35" s="15" t="s">
        <v>56</v>
      </c>
      <c r="J35" s="15" t="s">
        <v>60</v>
      </c>
    </row>
    <row r="36" spans="1:10" ht="24.95" customHeight="1" x14ac:dyDescent="0.35">
      <c r="B36" s="19"/>
      <c r="C36" s="19"/>
      <c r="D36" s="19"/>
      <c r="E36" s="19"/>
      <c r="F36" s="16"/>
      <c r="G36" s="15" t="s">
        <v>73</v>
      </c>
      <c r="H36" s="17"/>
      <c r="I36" s="17"/>
      <c r="J36" s="17">
        <f>税款[[#This Row],[预计成本]]-税款[[#This Row],[实际成本]]</f>
        <v>0</v>
      </c>
    </row>
    <row r="37" spans="1:10" ht="24.95" customHeight="1" x14ac:dyDescent="0.35">
      <c r="A37" s="10" t="s">
        <v>11</v>
      </c>
      <c r="B37" s="15" t="s">
        <v>35</v>
      </c>
      <c r="C37" s="15" t="s">
        <v>55</v>
      </c>
      <c r="D37" s="15" t="s">
        <v>56</v>
      </c>
      <c r="E37" s="15" t="s">
        <v>60</v>
      </c>
      <c r="F37" s="16"/>
      <c r="G37" s="15" t="s">
        <v>74</v>
      </c>
      <c r="H37" s="17"/>
      <c r="I37" s="17"/>
      <c r="J37" s="17">
        <f>税款[[#This Row],[预计成本]]-税款[[#This Row],[实际成本]]</f>
        <v>0</v>
      </c>
    </row>
    <row r="38" spans="1:10" ht="24.95" customHeight="1" x14ac:dyDescent="0.35">
      <c r="B38" s="15" t="s">
        <v>20</v>
      </c>
      <c r="C38" s="17"/>
      <c r="D38" s="17"/>
      <c r="E38" s="17">
        <f>保险[[#This Row],[预计成本]]-保险[[#This Row],[实际成本]]</f>
        <v>0</v>
      </c>
      <c r="F38" s="16"/>
      <c r="G38" s="15" t="s">
        <v>75</v>
      </c>
      <c r="H38" s="17"/>
      <c r="I38" s="17"/>
      <c r="J38" s="17">
        <f>税款[[#This Row],[预计成本]]-税款[[#This Row],[实际成本]]</f>
        <v>0</v>
      </c>
    </row>
    <row r="39" spans="1:10" ht="24.95" customHeight="1" x14ac:dyDescent="0.35">
      <c r="B39" s="15" t="s">
        <v>39</v>
      </c>
      <c r="C39" s="17"/>
      <c r="D39" s="17"/>
      <c r="E39" s="17">
        <f>保险[[#This Row],[预计成本]]-保险[[#This Row],[实际成本]]</f>
        <v>0</v>
      </c>
      <c r="F39" s="16"/>
      <c r="G39" s="15" t="s">
        <v>30</v>
      </c>
      <c r="H39" s="17"/>
      <c r="I39" s="17"/>
      <c r="J39" s="17">
        <f>税款[[#This Row],[预计成本]]-税款[[#This Row],[实际成本]]</f>
        <v>0</v>
      </c>
    </row>
    <row r="40" spans="1:10" ht="24.95" customHeight="1" x14ac:dyDescent="0.35">
      <c r="B40" s="15" t="s">
        <v>40</v>
      </c>
      <c r="C40" s="17"/>
      <c r="D40" s="17"/>
      <c r="E40" s="17">
        <f>保险[[#This Row],[预计成本]]-保险[[#This Row],[实际成本]]</f>
        <v>0</v>
      </c>
      <c r="F40" s="16"/>
      <c r="G40" s="18" t="s">
        <v>31</v>
      </c>
      <c r="H40" s="17"/>
      <c r="I40" s="17"/>
      <c r="J40" s="17">
        <f>SUBTOTAL(109,税款[差额])</f>
        <v>0</v>
      </c>
    </row>
    <row r="41" spans="1:10" ht="24.95" customHeight="1" x14ac:dyDescent="0.35">
      <c r="B41" s="15" t="s">
        <v>30</v>
      </c>
      <c r="C41" s="17"/>
      <c r="D41" s="17"/>
      <c r="E41" s="17">
        <f>保险[[#This Row],[预计成本]]-保险[[#This Row],[实际成本]]</f>
        <v>0</v>
      </c>
      <c r="F41" s="16"/>
      <c r="G41" s="19"/>
      <c r="H41" s="19"/>
      <c r="I41" s="19"/>
      <c r="J41" s="19"/>
    </row>
    <row r="42" spans="1:10" ht="24.95" customHeight="1" x14ac:dyDescent="0.35">
      <c r="B42" s="18" t="s">
        <v>31</v>
      </c>
      <c r="C42" s="17"/>
      <c r="D42" s="17"/>
      <c r="E42" s="17">
        <f>SUBTOTAL(109,保险[差额])</f>
        <v>0</v>
      </c>
      <c r="F42" s="16"/>
      <c r="G42" s="15" t="s">
        <v>76</v>
      </c>
      <c r="H42" s="15" t="s">
        <v>55</v>
      </c>
      <c r="I42" s="15" t="s">
        <v>56</v>
      </c>
      <c r="J42" s="15" t="s">
        <v>60</v>
      </c>
    </row>
    <row r="43" spans="1:10" ht="24.95" customHeight="1" x14ac:dyDescent="0.35">
      <c r="B43" s="19"/>
      <c r="C43" s="19"/>
      <c r="D43" s="19"/>
      <c r="E43" s="19"/>
      <c r="F43" s="16"/>
      <c r="G43" s="15" t="s">
        <v>77</v>
      </c>
      <c r="H43" s="17"/>
      <c r="I43" s="17"/>
      <c r="J43" s="17">
        <f>存款[[#This Row],[预计成本]]-存款[[#This Row],[实际成本]]</f>
        <v>0</v>
      </c>
    </row>
    <row r="44" spans="1:10" ht="24.95" customHeight="1" x14ac:dyDescent="0.35">
      <c r="A44" s="10" t="s">
        <v>12</v>
      </c>
      <c r="B44" s="15" t="s">
        <v>41</v>
      </c>
      <c r="C44" s="15" t="s">
        <v>55</v>
      </c>
      <c r="D44" s="15" t="s">
        <v>56</v>
      </c>
      <c r="E44" s="15" t="s">
        <v>60</v>
      </c>
      <c r="F44" s="16"/>
      <c r="G44" s="15" t="s">
        <v>78</v>
      </c>
      <c r="H44" s="17"/>
      <c r="I44" s="17"/>
      <c r="J44" s="17">
        <f>存款[[#This Row],[预计成本]]-存款[[#This Row],[实际成本]]</f>
        <v>0</v>
      </c>
    </row>
    <row r="45" spans="1:10" ht="24.95" customHeight="1" x14ac:dyDescent="0.35">
      <c r="B45" s="15" t="s">
        <v>42</v>
      </c>
      <c r="C45" s="17"/>
      <c r="D45" s="17"/>
      <c r="E45" s="17">
        <f>食品[[#This Row],[预计成本]]-食品[[#This Row],[实际成本]]</f>
        <v>0</v>
      </c>
      <c r="F45" s="16"/>
      <c r="G45" s="15" t="s">
        <v>30</v>
      </c>
      <c r="H45" s="17"/>
      <c r="I45" s="17"/>
      <c r="J45" s="17">
        <f>存款[[#This Row],[预计成本]]-存款[[#This Row],[实际成本]]</f>
        <v>0</v>
      </c>
    </row>
    <row r="46" spans="1:10" ht="24.95" customHeight="1" x14ac:dyDescent="0.35">
      <c r="B46" s="15" t="s">
        <v>43</v>
      </c>
      <c r="C46" s="17"/>
      <c r="D46" s="17"/>
      <c r="E46" s="17">
        <f>食品[[#This Row],[预计成本]]-食品[[#This Row],[实际成本]]</f>
        <v>0</v>
      </c>
      <c r="F46" s="16"/>
      <c r="G46" s="18" t="s">
        <v>31</v>
      </c>
      <c r="H46" s="17"/>
      <c r="I46" s="17"/>
      <c r="J46" s="17">
        <f>SUBTOTAL(109,存款[差额])</f>
        <v>0</v>
      </c>
    </row>
    <row r="47" spans="1:10" ht="24.95" customHeight="1" x14ac:dyDescent="0.35">
      <c r="B47" s="15" t="s">
        <v>30</v>
      </c>
      <c r="C47" s="17"/>
      <c r="D47" s="17"/>
      <c r="E47" s="17">
        <f>食品[[#This Row],[预计成本]]-食品[[#This Row],[实际成本]]</f>
        <v>0</v>
      </c>
      <c r="F47" s="16"/>
      <c r="G47" s="19"/>
      <c r="H47" s="19"/>
      <c r="I47" s="19"/>
      <c r="J47" s="19"/>
    </row>
    <row r="48" spans="1:10" ht="24.95" customHeight="1" x14ac:dyDescent="0.35">
      <c r="B48" s="18" t="s">
        <v>31</v>
      </c>
      <c r="C48" s="17"/>
      <c r="D48" s="17"/>
      <c r="E48" s="17">
        <f>SUBTOTAL(109,食品[差额])</f>
        <v>0</v>
      </c>
      <c r="F48" s="16"/>
      <c r="G48" s="15" t="s">
        <v>79</v>
      </c>
      <c r="H48" s="15" t="s">
        <v>55</v>
      </c>
      <c r="I48" s="15" t="s">
        <v>56</v>
      </c>
      <c r="J48" s="15" t="s">
        <v>60</v>
      </c>
    </row>
    <row r="49" spans="1:10" ht="24.95" customHeight="1" x14ac:dyDescent="0.35">
      <c r="B49" s="19"/>
      <c r="C49" s="19"/>
      <c r="D49" s="19"/>
      <c r="E49" s="19"/>
      <c r="F49" s="16"/>
      <c r="G49" s="15" t="s">
        <v>80</v>
      </c>
      <c r="H49" s="17"/>
      <c r="I49" s="17"/>
      <c r="J49" s="17">
        <f>礼品[[#This Row],[预计成本]]-礼品[[#This Row],[实际成本]]</f>
        <v>0</v>
      </c>
    </row>
    <row r="50" spans="1:10" ht="24.95" customHeight="1" x14ac:dyDescent="0.35">
      <c r="A50" s="10" t="s">
        <v>13</v>
      </c>
      <c r="B50" s="15" t="s">
        <v>44</v>
      </c>
      <c r="C50" s="15" t="s">
        <v>55</v>
      </c>
      <c r="D50" s="15" t="s">
        <v>56</v>
      </c>
      <c r="E50" s="15" t="s">
        <v>60</v>
      </c>
      <c r="F50" s="16"/>
      <c r="G50" s="15" t="s">
        <v>81</v>
      </c>
      <c r="H50" s="17"/>
      <c r="I50" s="17"/>
      <c r="J50" s="17">
        <f>礼品[[#This Row],[预计成本]]-礼品[[#This Row],[实际成本]]</f>
        <v>0</v>
      </c>
    </row>
    <row r="51" spans="1:10" ht="24.95" customHeight="1" x14ac:dyDescent="0.35">
      <c r="B51" s="15" t="s">
        <v>41</v>
      </c>
      <c r="C51" s="17"/>
      <c r="D51" s="17"/>
      <c r="E51" s="17">
        <f>宠物[[#This Row],[预计成本]]-宠物[[#This Row],[实际成本]]</f>
        <v>0</v>
      </c>
      <c r="F51" s="16"/>
      <c r="G51" s="15" t="s">
        <v>82</v>
      </c>
      <c r="H51" s="17"/>
      <c r="I51" s="17"/>
      <c r="J51" s="17">
        <f>礼品[[#This Row],[预计成本]]-礼品[[#This Row],[实际成本]]</f>
        <v>0</v>
      </c>
    </row>
    <row r="52" spans="1:10" ht="24.95" customHeight="1" x14ac:dyDescent="0.35">
      <c r="B52" s="15" t="s">
        <v>45</v>
      </c>
      <c r="C52" s="17"/>
      <c r="D52" s="17"/>
      <c r="E52" s="17">
        <f>宠物[[#This Row],[预计成本]]-宠物[[#This Row],[实际成本]]</f>
        <v>0</v>
      </c>
      <c r="F52" s="16"/>
      <c r="G52" s="18" t="s">
        <v>31</v>
      </c>
      <c r="H52" s="17"/>
      <c r="I52" s="17"/>
      <c r="J52" s="17">
        <f>SUBTOTAL(109,礼品[差额])</f>
        <v>0</v>
      </c>
    </row>
    <row r="53" spans="1:10" ht="24.95" customHeight="1" x14ac:dyDescent="0.35">
      <c r="B53" s="15" t="s">
        <v>46</v>
      </c>
      <c r="C53" s="17"/>
      <c r="D53" s="17"/>
      <c r="E53" s="17">
        <f>宠物[[#This Row],[预计成本]]-宠物[[#This Row],[实际成本]]</f>
        <v>0</v>
      </c>
      <c r="F53" s="16"/>
      <c r="G53" s="19"/>
      <c r="H53" s="19"/>
      <c r="I53" s="19"/>
      <c r="J53" s="19"/>
    </row>
    <row r="54" spans="1:10" ht="24.95" customHeight="1" x14ac:dyDescent="0.35">
      <c r="B54" s="15" t="s">
        <v>47</v>
      </c>
      <c r="C54" s="17"/>
      <c r="D54" s="17"/>
      <c r="E54" s="17">
        <f>宠物[[#This Row],[预计成本]]-宠物[[#This Row],[实际成本]]</f>
        <v>0</v>
      </c>
      <c r="F54" s="16"/>
      <c r="G54" s="15" t="s">
        <v>83</v>
      </c>
      <c r="H54" s="15" t="s">
        <v>55</v>
      </c>
      <c r="I54" s="15" t="s">
        <v>56</v>
      </c>
      <c r="J54" s="15" t="s">
        <v>60</v>
      </c>
    </row>
    <row r="55" spans="1:10" ht="24.95" customHeight="1" x14ac:dyDescent="0.35">
      <c r="B55" s="15" t="s">
        <v>30</v>
      </c>
      <c r="C55" s="17"/>
      <c r="D55" s="17"/>
      <c r="E55" s="17">
        <f>宠物[[#This Row],[预计成本]]-宠物[[#This Row],[实际成本]]</f>
        <v>0</v>
      </c>
      <c r="F55" s="16"/>
      <c r="G55" s="15" t="s">
        <v>84</v>
      </c>
      <c r="H55" s="17"/>
      <c r="I55" s="17"/>
      <c r="J55" s="17">
        <f>法务[[#This Row],[预计成本]]-法务[[#This Row],[实际成本]]</f>
        <v>0</v>
      </c>
    </row>
    <row r="56" spans="1:10" ht="24.95" customHeight="1" x14ac:dyDescent="0.35">
      <c r="B56" s="18" t="s">
        <v>31</v>
      </c>
      <c r="C56" s="17"/>
      <c r="D56" s="17"/>
      <c r="E56" s="17">
        <f>SUBTOTAL(109,宠物[差额])</f>
        <v>0</v>
      </c>
      <c r="F56" s="16"/>
      <c r="G56" s="15" t="s">
        <v>85</v>
      </c>
      <c r="H56" s="17"/>
      <c r="I56" s="17"/>
      <c r="J56" s="17">
        <f>法务[[#This Row],[预计成本]]-法务[[#This Row],[实际成本]]</f>
        <v>0</v>
      </c>
    </row>
    <row r="57" spans="1:10" ht="24.95" customHeight="1" x14ac:dyDescent="0.35">
      <c r="B57" s="19"/>
      <c r="C57" s="19"/>
      <c r="D57" s="19"/>
      <c r="E57" s="19"/>
      <c r="F57" s="16"/>
      <c r="G57" s="15" t="s">
        <v>86</v>
      </c>
      <c r="H57" s="17"/>
      <c r="I57" s="17"/>
      <c r="J57" s="17">
        <f>法务[[#This Row],[预计成本]]-法务[[#This Row],[实际成本]]</f>
        <v>0</v>
      </c>
    </row>
    <row r="58" spans="1:10" ht="24.95" customHeight="1" x14ac:dyDescent="0.35">
      <c r="A58" s="10" t="s">
        <v>14</v>
      </c>
      <c r="B58" s="15" t="s">
        <v>48</v>
      </c>
      <c r="C58" s="15" t="s">
        <v>55</v>
      </c>
      <c r="D58" s="15" t="s">
        <v>56</v>
      </c>
      <c r="E58" s="15" t="s">
        <v>60</v>
      </c>
      <c r="F58" s="16"/>
      <c r="G58" s="15" t="s">
        <v>30</v>
      </c>
      <c r="H58" s="17"/>
      <c r="I58" s="17"/>
      <c r="J58" s="17">
        <f>法务[[#This Row],[预计成本]]-法务[[#This Row],[实际成本]]</f>
        <v>0</v>
      </c>
    </row>
    <row r="59" spans="1:10" ht="24.95" customHeight="1" x14ac:dyDescent="0.35">
      <c r="B59" s="15" t="s">
        <v>45</v>
      </c>
      <c r="C59" s="17"/>
      <c r="D59" s="17"/>
      <c r="E59" s="17">
        <f>个人护理[[#This Row],[预计成本]]-个人护理[[#This Row],[实际成本]]</f>
        <v>0</v>
      </c>
      <c r="F59" s="16"/>
      <c r="G59" s="18" t="s">
        <v>31</v>
      </c>
      <c r="H59" s="17"/>
      <c r="I59" s="17"/>
      <c r="J59" s="17">
        <f>SUBTOTAL(109,法务[差额])</f>
        <v>0</v>
      </c>
    </row>
    <row r="60" spans="1:10" ht="24.95" customHeight="1" x14ac:dyDescent="0.35">
      <c r="B60" s="15" t="s">
        <v>49</v>
      </c>
      <c r="C60" s="17"/>
      <c r="D60" s="17"/>
      <c r="E60" s="17">
        <f>个人护理[[#This Row],[预计成本]]-个人护理[[#This Row],[实际成本]]</f>
        <v>0</v>
      </c>
      <c r="F60" s="16"/>
      <c r="G60" s="19"/>
      <c r="H60" s="19"/>
      <c r="I60" s="19"/>
      <c r="J60" s="19"/>
    </row>
    <row r="61" spans="1:10" ht="24.95" customHeight="1" x14ac:dyDescent="0.35">
      <c r="A61" s="10" t="s">
        <v>92</v>
      </c>
      <c r="B61" s="15" t="s">
        <v>50</v>
      </c>
      <c r="C61" s="17"/>
      <c r="D61" s="17"/>
      <c r="E61" s="17">
        <f>个人护理[[#This Row],[预计成本]]-个人护理[[#This Row],[实际成本]]</f>
        <v>0</v>
      </c>
      <c r="F61" s="16"/>
      <c r="G61" s="20" t="s">
        <v>87</v>
      </c>
      <c r="H61" s="20"/>
      <c r="I61" s="20"/>
      <c r="J61" s="21">
        <f>SUBTOTAL(109,住房[预计成本],交通[预计成本],保险[预计成本],食品[预计成本],宠物[预计成本],个人护理[预计成本],娱乐[预计成本],贷款[预计成本],税款[预计成本],存款[预计成本],礼品[预计成本],法务[预计成本])</f>
        <v>1195</v>
      </c>
    </row>
    <row r="62" spans="1:10" ht="24.95" customHeight="1" x14ac:dyDescent="0.35">
      <c r="B62" s="15" t="s">
        <v>51</v>
      </c>
      <c r="C62" s="17"/>
      <c r="D62" s="17"/>
      <c r="E62" s="17">
        <f>个人护理[[#This Row],[预计成本]]-个人护理[[#This Row],[实际成本]]</f>
        <v>0</v>
      </c>
      <c r="F62" s="16"/>
      <c r="G62" s="20"/>
      <c r="H62" s="20"/>
      <c r="I62" s="20"/>
      <c r="J62" s="21"/>
    </row>
    <row r="63" spans="1:10" ht="24.95" customHeight="1" x14ac:dyDescent="0.35">
      <c r="B63" s="15" t="s">
        <v>52</v>
      </c>
      <c r="C63" s="17"/>
      <c r="D63" s="17"/>
      <c r="E63" s="17">
        <f>个人护理[[#This Row],[预计成本]]-个人护理[[#This Row],[实际成本]]</f>
        <v>0</v>
      </c>
      <c r="F63" s="16"/>
      <c r="G63" s="20" t="s">
        <v>88</v>
      </c>
      <c r="H63" s="20"/>
      <c r="I63" s="20"/>
      <c r="J63" s="21">
        <f>SUBTOTAL(109,住房[实际成本],交通[实际成本],保险[实际成本],食品[实际成本],宠物[实际成本],个人护理[实际成本],娱乐[实际成本],贷款[实际成本],税款[实际成本],存款[实际成本],礼品[实际成本],法务[实际成本])</f>
        <v>1236</v>
      </c>
    </row>
    <row r="64" spans="1:10" ht="24.95" customHeight="1" x14ac:dyDescent="0.35">
      <c r="B64" s="15" t="s">
        <v>53</v>
      </c>
      <c r="C64" s="17"/>
      <c r="D64" s="17"/>
      <c r="E64" s="17">
        <f>个人护理[[#This Row],[预计成本]]-个人护理[[#This Row],[实际成本]]</f>
        <v>0</v>
      </c>
      <c r="F64" s="16"/>
      <c r="G64" s="20"/>
      <c r="H64" s="20"/>
      <c r="I64" s="20"/>
      <c r="J64" s="21"/>
    </row>
    <row r="65" spans="2:10" ht="24.95" customHeight="1" x14ac:dyDescent="0.35">
      <c r="B65" s="15" t="s">
        <v>30</v>
      </c>
      <c r="C65" s="17"/>
      <c r="D65" s="17"/>
      <c r="E65" s="17">
        <f>个人护理[[#This Row],[预计成本]]-个人护理[[#This Row],[实际成本]]</f>
        <v>0</v>
      </c>
      <c r="F65" s="16"/>
      <c r="G65" s="20" t="s">
        <v>89</v>
      </c>
      <c r="H65" s="20"/>
      <c r="I65" s="20"/>
      <c r="J65" s="21">
        <f>J61-J63</f>
        <v>-41</v>
      </c>
    </row>
    <row r="66" spans="2:10" ht="24.95" customHeight="1" x14ac:dyDescent="0.35">
      <c r="B66" s="18" t="s">
        <v>31</v>
      </c>
      <c r="C66" s="17"/>
      <c r="D66" s="17"/>
      <c r="E66" s="17">
        <f>SUBTOTAL(109,个人护理[差额])</f>
        <v>0</v>
      </c>
      <c r="F66" s="16"/>
      <c r="G66" s="20"/>
      <c r="H66" s="20"/>
      <c r="I66" s="20"/>
      <c r="J66" s="21"/>
    </row>
    <row r="67" spans="2:10" x14ac:dyDescent="0.35">
      <c r="B67" s="31"/>
      <c r="C67" s="31"/>
      <c r="D67" s="31"/>
      <c r="E67" s="31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phoneticPr fontId="31" type="noConversion"/>
  <dataValidations count="12">
    <dataValidation allowBlank="1" showInputMessage="1" showErrorMessage="1" prompt="在此工作表中创建个人月度预算。有关如何使用此工作表的帮助说明位于此列的单元格中。箭头向下以开始入门。" sqref="A1" xr:uid="{535C1FB4-69DA-478A-9C24-451D9BD5B386}"/>
    <dataValidation allowBlank="1" showInputMessage="1" showErrorMessage="1" prompt="此工作表的标题位于单元格 C2 中。下一条指示位于单元格 A4 中。" sqref="A2" xr:uid="{B4FABB03-3192-4386-8C0C-14BCEBFC58A9}"/>
    <dataValidation allowBlank="1" showInputMessage="1" showErrorMessage="1" prompt="预计每月收入标签位于右侧单元格中。分别在单元格 C5 和 C6 中输入收入 1 和额外收入，用于计算 C7 中的每月总收入。下一条指示位于单元格 A7 中。" sqref="A4" xr:uid="{37ECE25A-D750-4901-9936-FA0425D6DFC1}"/>
    <dataValidation allowBlank="1" showInputMessage="1" showErrorMessage="1" prompt="预计余额、实际余额和差额分别在单元格 H4、H6 和 H8 中自动进行计算。下一条指示位于单元格 A9 中。" sqref="A7" xr:uid="{30295BAD-27FA-449C-8A78-ECFC2ACE1A2B}"/>
    <dataValidation allowBlank="1" showInputMessage="1" showErrorMessage="1" prompt="实际每月收入标签位于右侧单元格中。分别在单元格 C10 和 C11 中中输入收入 1 和额外收入，用于计算 C12 中的每月总收入。下一条指示位于单元格 A14 中。" sqref="A9" xr:uid="{23FC07BB-1058-4403-A6BB-F2E3DAB6391D}"/>
    <dataValidation allowBlank="1" showInputMessage="1" showErrorMessage="1" prompt="在“住房”表中从右侧单元格开始输入详细信息，在“娱乐”表中从单元格 G14 开始输入详细信息。下一条指示位于单元格 A27 中。" sqref="A14" xr:uid="{DCC6E90E-6B90-466F-863D-46F7DA3C4296}"/>
    <dataValidation allowBlank="1" showInputMessage="1" showErrorMessage="1" prompt="在“交通”表中从右侧单元格开始输入详细信息，在“贷款”表中从单元格 G26 开始输入详细信息。下一条指示位于单元格 A37 中。" sqref="A27" xr:uid="{AFC8D67D-8805-4E04-8494-156CF7945383}"/>
    <dataValidation allowBlank="1" showInputMessage="1" showErrorMessage="1" prompt="在“保险”表中从右侧单元格开始输入详细信息，在“税款”表中从单元格 G35 开始输入详细信息。下一条指示位于单元格 A44 中。" sqref="A37" xr:uid="{34699D58-6783-4DA8-AD00-EB6D5B4F4886}"/>
    <dataValidation allowBlank="1" showInputMessage="1" showErrorMessage="1" prompt="在“食品”表中从右侧单元格开始输入详细信息，在“存款”表中从单元格 G42 开始输入详细信息。下一条指示位于单元格 A50 中。" sqref="A44" xr:uid="{E10C94B7-CAAB-4591-99E4-5A50789CA061}"/>
    <dataValidation allowBlank="1" showInputMessage="1" showErrorMessage="1" prompt="在“宠物”表中从右侧单元格开始输入详细信息，在“礼品”表中从单元格 G48 开始输入详细信息。下一条指示位于单元格 A58 中。" sqref="A50" xr:uid="{2288A180-A788-4190-A6AF-985B4E7FF023}"/>
    <dataValidation allowBlank="1" showInputMessage="1" showErrorMessage="1" prompt="在“个人护理”表中从右侧单元格开始输入详细信息，在“法务”表中从单元格 G54 开始输入详细信息。下一条指示位于单元格 A61 中。" sqref="A58" xr:uid="{4D40684C-D56F-4273-B2CC-5C8947747B1A}"/>
    <dataValidation allowBlank="1" showInputMessage="1" showErrorMessage="1" prompt="总预计支出、总实际支出和总差额分别在单元格 J61、J63 和 J65 中自动进行计算。" sqref="A61" xr:uid="{7663E59F-1158-4833-8ADA-EE341AD75E0A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04478-620A-4EC5-BD02-D869637B7A3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开始</vt:lpstr>
      <vt:lpstr>个人月度预算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2018-08-16T20:49:25Z</dcterms:created>
  <dcterms:modified xsi:type="dcterms:W3CDTF">2019-03-27T11:41:01Z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