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2"/>
  <workbookPr filterPrivacy="1" codeName="ThisWorkbook"/>
  <xr:revisionPtr revIDLastSave="0" documentId="13_ncr:1_{E0CE0FF1-336F-4C6D-963B-679AA480BFED}" xr6:coauthVersionLast="43" xr6:coauthVersionMax="43" xr10:uidLastSave="{00000000-0000-0000-0000-000000000000}"/>
  <bookViews>
    <workbookView xWindow="-120" yWindow="-120" windowWidth="28860" windowHeight="16125" xr2:uid="{00000000-000D-0000-FFFF-FFFF00000000}"/>
  </bookViews>
  <sheets>
    <sheet name="每月预算摘要" sheetId="1" r:id="rId1"/>
    <sheet name="收入" sheetId="3" r:id="rId2"/>
    <sheet name="人事费用" sheetId="4" r:id="rId3"/>
    <sheet name="运营费用" sheetId="5" r:id="rId4"/>
  </sheets>
  <definedNames>
    <definedName name="_xlnm._FilterDatabase" localSheetId="0" hidden="1">收入!#REF!</definedName>
    <definedName name="_xlnm._FilterDatabase" localSheetId="2" hidden="1">人事费用!#REF!</definedName>
    <definedName name="_xlnm._FilterDatabase" localSheetId="1" hidden="1">收入!#REF!</definedName>
    <definedName name="_xlnm._FilterDatabase" localSheetId="3" hidden="1">运营费用!#REF!</definedName>
    <definedName name="BUDGET_Title">每月预算摘要!$B$2</definedName>
    <definedName name="ColumnTitle1">每月预算摘要!$B$4</definedName>
    <definedName name="_xlnm.Print_Titles" localSheetId="2">人事费用!$4:$4</definedName>
    <definedName name="_xlnm.Print_Titles" localSheetId="1">收入!$4:$4</definedName>
    <definedName name="_xlnm.Print_Titles" localSheetId="3">运营费用!$4:$4</definedName>
    <definedName name="Title1">Top5Expenses[[#Headers],[实际费用]]</definedName>
    <definedName name="Title3">PersonnelExpenses[[#Headers],[人事费用]]</definedName>
    <definedName name="标题2">收入[[#Headers],[收入]]</definedName>
    <definedName name="标题4">OperatingExpenses[[#Headers],[运营费用]]</definedName>
    <definedName name="公司名称">每月预算摘要!$B$1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8" i="4" l="1"/>
  <c r="C6" i="1" s="1"/>
  <c r="D8" i="4"/>
  <c r="D6" i="1" s="1"/>
  <c r="F5" i="4"/>
  <c r="F6" i="4"/>
  <c r="F7" i="4"/>
  <c r="E5" i="5"/>
  <c r="E6" i="5"/>
  <c r="E7" i="5"/>
  <c r="E8" i="5"/>
  <c r="E9" i="5"/>
  <c r="E10" i="5"/>
  <c r="E11" i="5"/>
  <c r="E12" i="5"/>
  <c r="E13" i="5"/>
  <c r="E14" i="5"/>
  <c r="E15" i="5"/>
  <c r="E16" i="5"/>
  <c r="E17" i="5"/>
  <c r="E18" i="5"/>
  <c r="E19" i="5"/>
  <c r="E20" i="5"/>
  <c r="E21" i="5"/>
  <c r="E22" i="5"/>
  <c r="E23" i="5"/>
  <c r="E24" i="5"/>
  <c r="D25" i="5"/>
  <c r="D7" i="1" s="1"/>
  <c r="C25" i="5"/>
  <c r="C7" i="1" s="1"/>
  <c r="D8" i="3"/>
  <c r="D5" i="1" s="1"/>
  <c r="C8" i="3"/>
  <c r="C5" i="1" s="1"/>
  <c r="F5" i="3"/>
  <c r="F6" i="3"/>
  <c r="F7" i="3"/>
  <c r="F24" i="5"/>
  <c r="F23" i="5"/>
  <c r="F22" i="5"/>
  <c r="F21" i="5"/>
  <c r="F20" i="5"/>
  <c r="F19" i="5"/>
  <c r="F18" i="5"/>
  <c r="F17" i="5"/>
  <c r="F16" i="5"/>
  <c r="F15" i="5"/>
  <c r="F14" i="5"/>
  <c r="F13" i="5"/>
  <c r="F12" i="5"/>
  <c r="F11" i="5"/>
  <c r="F10" i="5"/>
  <c r="F9" i="5"/>
  <c r="F8" i="5"/>
  <c r="F7" i="5"/>
  <c r="F6" i="5"/>
  <c r="F5" i="5"/>
  <c r="E7" i="4"/>
  <c r="E6" i="4"/>
  <c r="E5" i="4"/>
  <c r="E7" i="3"/>
  <c r="E6" i="3"/>
  <c r="E5" i="3"/>
  <c r="C12" i="1" l="1"/>
  <c r="B12" i="1" s="1"/>
  <c r="F25" i="5"/>
  <c r="F8" i="3"/>
  <c r="C14" i="1"/>
  <c r="E14" i="1" s="1"/>
  <c r="E6" i="1"/>
  <c r="F8" i="4"/>
  <c r="E5" i="1"/>
  <c r="E12" i="1"/>
  <c r="C13" i="1"/>
  <c r="C16" i="1"/>
  <c r="D16" i="1" s="1"/>
  <c r="C15" i="1"/>
  <c r="D15" i="1" s="1"/>
  <c r="C8" i="1"/>
  <c r="D8" i="1"/>
  <c r="E7" i="1"/>
  <c r="D12" i="1"/>
  <c r="E15" i="1" l="1"/>
  <c r="E8" i="1"/>
  <c r="D14" i="1"/>
  <c r="B14" i="1"/>
  <c r="E13" i="1"/>
  <c r="B13" i="1"/>
  <c r="C17" i="1"/>
  <c r="D13" i="1"/>
  <c r="B15" i="1"/>
  <c r="E16" i="1"/>
  <c r="B16" i="1"/>
  <c r="D17" i="1" l="1"/>
  <c r="E17" i="1"/>
</calcChain>
</file>

<file path=xl/sharedStrings.xml><?xml version="1.0" encoding="utf-8"?>
<sst xmlns="http://schemas.openxmlformats.org/spreadsheetml/2006/main" count="75" uniqueCount="48">
  <si>
    <t xml:space="preserve">     公司名称</t>
  </si>
  <si>
    <t xml:space="preserve">  每月预算</t>
  </si>
  <si>
    <t>预算总额</t>
  </si>
  <si>
    <t>收入</t>
  </si>
  <si>
    <t>人事费用</t>
  </si>
  <si>
    <t>运营费用</t>
  </si>
  <si>
    <t>余额（收入减费用）</t>
  </si>
  <si>
    <t>我司前 5 大实际运营费用有哪些？</t>
  </si>
  <si>
    <t>实际费用</t>
  </si>
  <si>
    <t>估算金额</t>
  </si>
  <si>
    <t>金额</t>
  </si>
  <si>
    <t>实际金额</t>
  </si>
  <si>
    <t>占费用的百分比</t>
  </si>
  <si>
    <t>日期</t>
  </si>
  <si>
    <t>差额</t>
  </si>
  <si>
    <t>15% 缩减金额</t>
  </si>
  <si>
    <t>净销售额</t>
  </si>
  <si>
    <t>利息收益</t>
  </si>
  <si>
    <t>资产出售（损益）</t>
  </si>
  <si>
    <t>总收入</t>
  </si>
  <si>
    <t>前 5 项金额</t>
  </si>
  <si>
    <t>工资</t>
  </si>
  <si>
    <t>员工福利</t>
  </si>
  <si>
    <t>佣金</t>
  </si>
  <si>
    <t>人事总费用</t>
  </si>
  <si>
    <t xml:space="preserve"> </t>
  </si>
  <si>
    <t>广告</t>
  </si>
  <si>
    <t>呆帐</t>
  </si>
  <si>
    <t>现金折扣</t>
  </si>
  <si>
    <t>配送成本</t>
  </si>
  <si>
    <t>折旧</t>
  </si>
  <si>
    <t>会费与订阅费</t>
  </si>
  <si>
    <t>保险</t>
  </si>
  <si>
    <t>利息</t>
  </si>
  <si>
    <t>法务和审计费用</t>
  </si>
  <si>
    <t>保养或修理费用</t>
  </si>
  <si>
    <t>办公用品</t>
  </si>
  <si>
    <t>邮费</t>
  </si>
  <si>
    <t>租金或按揭费用</t>
  </si>
  <si>
    <t>销售费用</t>
  </si>
  <si>
    <t>运费与储存费用</t>
  </si>
  <si>
    <t>日用品</t>
  </si>
  <si>
    <t>税款</t>
  </si>
  <si>
    <t>电话</t>
  </si>
  <si>
    <t>公共事业费用</t>
  </si>
  <si>
    <t>其他</t>
  </si>
  <si>
    <t>总运营费用</t>
  </si>
  <si>
    <t>汇总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</si>
</sst>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 &quot;¥&quot;* #,##0_ ;_ &quot;¥&quot;* \-#,##0_ ;_ &quot;¥&quot;* &quot;-&quot;_ ;_ @_ "/>
    <numFmt numFmtId="44" formatCode="_ &quot;¥&quot;* #,##0.00_ ;_ &quot;¥&quot;* \-#,##0.00_ ;_ &quot;¥&quot;* &quot;-&quot;??_ ;_ @_ "/>
    <numFmt numFmtId="176" formatCode="_(* #,##0_);_(* \(#,##0\);_(* &quot;-&quot;_);_(@_)"/>
    <numFmt numFmtId="177" formatCode="mmmm\ yyyy"/>
    <numFmt numFmtId="178" formatCode="0.0%"/>
    <numFmt numFmtId="179" formatCode="mm/dd/yy;@"/>
    <numFmt numFmtId="180" formatCode="0.00_);[Red]\(0.00\)"/>
    <numFmt numFmtId="181" formatCode="#,##0.00_);[Red]\(#,##0.00\)"/>
  </numFmts>
  <fonts count="28" x14ac:knownFonts="1">
    <font>
      <sz val="11"/>
      <color theme="1" tint="0.24994659260841701"/>
      <name val="Microsoft YaHei UI"/>
      <family val="2"/>
      <charset val="134"/>
    </font>
    <font>
      <sz val="11"/>
      <color theme="1"/>
      <name val="Microsoft YaHei UI"/>
      <family val="2"/>
      <charset val="134"/>
    </font>
    <font>
      <sz val="11"/>
      <color theme="9" tint="-0.499984740745262"/>
      <name val="Microsoft YaHei UI"/>
      <family val="2"/>
      <charset val="134"/>
    </font>
    <font>
      <sz val="11"/>
      <color theme="1" tint="0.24994659260841701"/>
      <name val="Microsoft YaHei UI"/>
      <family val="2"/>
      <charset val="134"/>
    </font>
    <font>
      <sz val="11"/>
      <color rgb="FF006100"/>
      <name val="Microsoft YaHei UI"/>
      <family val="2"/>
      <charset val="134"/>
    </font>
    <font>
      <sz val="11"/>
      <color rgb="FF9C0006"/>
      <name val="Microsoft YaHei UI"/>
      <family val="2"/>
      <charset val="134"/>
    </font>
    <font>
      <sz val="11"/>
      <color theme="3"/>
      <name val="Microsoft YaHei UI"/>
      <family val="2"/>
      <charset val="134"/>
    </font>
    <font>
      <sz val="36"/>
      <color theme="3"/>
      <name val="Microsoft YaHei UI"/>
      <family val="2"/>
      <charset val="134"/>
    </font>
    <font>
      <sz val="12"/>
      <color theme="0"/>
      <name val="Microsoft YaHei UI"/>
      <family val="2"/>
      <charset val="134"/>
    </font>
    <font>
      <sz val="11"/>
      <color theme="1" tint="4.9989318521683403E-2"/>
      <name val="Microsoft YaHei UI"/>
      <family val="2"/>
      <charset val="134"/>
    </font>
    <font>
      <b/>
      <sz val="11"/>
      <color theme="0"/>
      <name val="Microsoft YaHei UI"/>
      <family val="2"/>
      <charset val="134"/>
    </font>
    <font>
      <sz val="11"/>
      <color theme="0"/>
      <name val="Microsoft YaHei UI"/>
      <family val="2"/>
      <charset val="134"/>
    </font>
    <font>
      <i/>
      <sz val="11"/>
      <color rgb="FF7F7F7F"/>
      <name val="Microsoft YaHei UI"/>
      <family val="2"/>
      <charset val="134"/>
    </font>
    <font>
      <sz val="11"/>
      <color rgb="FF6C0000"/>
      <name val="Microsoft YaHei UI"/>
      <family val="2"/>
      <charset val="134"/>
    </font>
    <font>
      <b/>
      <sz val="11"/>
      <color rgb="FFFA7D00"/>
      <name val="Microsoft YaHei UI"/>
      <family val="2"/>
      <charset val="134"/>
    </font>
    <font>
      <b/>
      <sz val="11"/>
      <name val="Microsoft YaHei UI"/>
      <family val="2"/>
      <charset val="134"/>
    </font>
    <font>
      <sz val="11"/>
      <color rgb="FF9C5700"/>
      <name val="Microsoft YaHei UI"/>
      <family val="2"/>
      <charset val="134"/>
    </font>
    <font>
      <sz val="11"/>
      <color rgb="FFFA7D00"/>
      <name val="Microsoft YaHei UI"/>
      <family val="2"/>
      <charset val="134"/>
    </font>
    <font>
      <sz val="15"/>
      <color theme="0"/>
      <name val="Microsoft YaHei UI"/>
      <family val="2"/>
      <charset val="134"/>
    </font>
    <font>
      <sz val="11"/>
      <color theme="3" tint="-0.249977111117893"/>
      <name val="Microsoft YaHei UI"/>
      <family val="2"/>
      <charset val="134"/>
    </font>
    <font>
      <sz val="30"/>
      <color theme="0"/>
      <name val="Microsoft YaHei UI"/>
      <family val="2"/>
      <charset val="134"/>
    </font>
    <font>
      <sz val="11"/>
      <name val="Microsoft YaHei UI"/>
      <family val="2"/>
      <charset val="134"/>
    </font>
    <font>
      <sz val="15"/>
      <color rgb="FF44382C"/>
      <name val="Microsoft YaHei UI"/>
      <family val="2"/>
      <charset val="134"/>
    </font>
    <font>
      <b/>
      <sz val="11"/>
      <color theme="1" tint="0.24994659260841701"/>
      <name val="Microsoft YaHei UI"/>
      <family val="2"/>
      <charset val="134"/>
    </font>
    <font>
      <sz val="11"/>
      <color theme="2"/>
      <name val="Microsoft YaHei UI"/>
      <family val="2"/>
      <charset val="134"/>
    </font>
    <font>
      <sz val="11"/>
      <color rgb="FF44382C"/>
      <name val="Microsoft YaHei UI"/>
      <family val="2"/>
      <charset val="134"/>
    </font>
    <font>
      <sz val="30"/>
      <color rgb="FF44382C"/>
      <name val="Microsoft YaHei UI"/>
      <family val="2"/>
      <charset val="134"/>
    </font>
    <font>
      <sz val="9"/>
      <name val="Microsoft YaHei UI"/>
      <family val="2"/>
      <charset val="134"/>
    </font>
  </fonts>
  <fills count="39">
    <fill>
      <patternFill patternType="none"/>
    </fill>
    <fill>
      <patternFill patternType="gray125"/>
    </fill>
    <fill>
      <patternFill patternType="solid">
        <fgColor theme="0" tint="-4.9989318521683403E-2"/>
        <bgColor indexed="64"/>
      </patternFill>
    </fill>
    <fill>
      <patternFill patternType="solid">
        <fgColor theme="7" tint="0.39997558519241921"/>
        <bgColor indexed="65"/>
      </patternFill>
    </fill>
    <fill>
      <patternFill patternType="solid">
        <fgColor theme="0"/>
        <bgColor indexed="64"/>
      </patternFill>
    </fill>
    <fill>
      <patternFill patternType="solid">
        <fgColor theme="7" tint="0.39994506668294322"/>
        <bgColor indexed="64"/>
      </patternFill>
    </fill>
    <fill>
      <patternFill patternType="solid">
        <fgColor rgb="FFEEEADE"/>
        <bgColor indexed="64"/>
      </patternFill>
    </fill>
    <fill>
      <patternFill patternType="solid">
        <fgColor rgb="FF5A5044"/>
        <bgColor indexed="64"/>
      </patternFill>
    </fill>
    <fill>
      <patternFill patternType="solid">
        <fgColor rgb="FFA7937B"/>
        <bgColor indexed="64"/>
      </patternFill>
    </fill>
    <fill>
      <patternFill patternType="solid">
        <fgColor rgb="FFFFFDF8"/>
        <bgColor indexed="64"/>
      </patternFill>
    </fill>
    <fill>
      <patternFill patternType="solid">
        <fgColor rgb="FFF2F2F2"/>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
    <border>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8">
    <xf numFmtId="0" fontId="0" fillId="0" borderId="0">
      <alignment horizontal="center" vertical="center" wrapText="1"/>
    </xf>
    <xf numFmtId="0" fontId="7" fillId="0" borderId="0" applyNumberFormat="0" applyFill="0" applyBorder="0" applyAlignment="0" applyProtection="0"/>
    <xf numFmtId="0" fontId="6" fillId="0" borderId="0" applyNumberFormat="0" applyFill="0" applyBorder="0" applyAlignment="0" applyProtection="0"/>
    <xf numFmtId="0" fontId="2" fillId="3" borderId="0" applyNumberFormat="0" applyBorder="0" applyAlignment="0" applyProtection="0"/>
    <xf numFmtId="0" fontId="8" fillId="0" borderId="0" applyNumberFormat="0" applyFill="0" applyAlignment="0" applyProtection="0"/>
    <xf numFmtId="0" fontId="9" fillId="5" borderId="0" applyBorder="0" applyProtection="0">
      <alignment horizontal="left" vertical="center" indent="1"/>
    </xf>
    <xf numFmtId="0" fontId="9" fillId="5" borderId="0" applyNumberFormat="0" applyBorder="0" applyProtection="0">
      <alignment horizontal="left" vertical="center"/>
    </xf>
    <xf numFmtId="0" fontId="1" fillId="0" borderId="0" applyNumberFormat="0" applyFill="0" applyAlignment="0" applyProtection="0"/>
    <xf numFmtId="0" fontId="13" fillId="0" borderId="0" applyNumberFormat="0" applyFill="0" applyBorder="0" applyAlignment="0" applyProtection="0"/>
    <xf numFmtId="40" fontId="1" fillId="0" borderId="0" applyFont="0" applyFill="0" applyBorder="0" applyProtection="0">
      <alignment horizontal="right"/>
    </xf>
    <xf numFmtId="178" fontId="1" fillId="0" borderId="0" applyFont="0" applyFill="0" applyBorder="0" applyProtection="0">
      <alignment horizontal="right"/>
    </xf>
    <xf numFmtId="177" fontId="6" fillId="4" borderId="0" applyFill="0" applyBorder="0">
      <alignment horizontal="right"/>
    </xf>
    <xf numFmtId="0" fontId="3" fillId="0" borderId="0" applyNumberFormat="0" applyProtection="0">
      <alignment horizontal="left" vertical="center" indent="1"/>
    </xf>
    <xf numFmtId="0" fontId="15" fillId="10" borderId="1" applyNumberFormat="0" applyFill="0" applyBorder="0" applyAlignment="0" applyProtection="0"/>
    <xf numFmtId="176"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4" fillId="11" borderId="0" applyNumberFormat="0" applyBorder="0" applyAlignment="0" applyProtection="0"/>
    <xf numFmtId="0" fontId="5" fillId="12" borderId="0" applyNumberFormat="0" applyBorder="0" applyAlignment="0" applyProtection="0"/>
    <xf numFmtId="0" fontId="16" fillId="13" borderId="0" applyNumberFormat="0" applyBorder="0" applyAlignment="0" applyProtection="0"/>
    <xf numFmtId="0" fontId="14" fillId="10" borderId="2" applyNumberFormat="0" applyAlignment="0" applyProtection="0"/>
    <xf numFmtId="0" fontId="17" fillId="0" borderId="3" applyNumberFormat="0" applyFill="0" applyAlignment="0" applyProtection="0"/>
    <xf numFmtId="0" fontId="10" fillId="14" borderId="4" applyNumberFormat="0" applyAlignment="0" applyProtection="0"/>
    <xf numFmtId="0" fontId="3" fillId="15" borderId="5" applyNumberFormat="0" applyFont="0" applyAlignment="0" applyProtection="0"/>
    <xf numFmtId="0" fontId="12" fillId="0" borderId="0" applyNumberFormat="0" applyFill="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47">
    <xf numFmtId="0" fontId="0" fillId="0" borderId="0" xfId="0">
      <alignment horizontal="center" vertical="center" wrapText="1"/>
    </xf>
    <xf numFmtId="178" fontId="0" fillId="0" borderId="0" xfId="10" applyFont="1" applyAlignment="1">
      <alignment horizontal="center" vertical="center"/>
    </xf>
    <xf numFmtId="0" fontId="19" fillId="7" borderId="0" xfId="0" applyFont="1" applyFill="1">
      <alignment horizontal="center" vertical="center" wrapText="1"/>
    </xf>
    <xf numFmtId="179" fontId="11" fillId="7" borderId="0" xfId="0" applyNumberFormat="1" applyFont="1" applyFill="1" applyAlignment="1">
      <alignment horizontal="left" wrapText="1"/>
    </xf>
    <xf numFmtId="0" fontId="23" fillId="0" borderId="0" xfId="12" applyNumberFormat="1" applyFont="1">
      <alignment horizontal="left" vertical="center" indent="1"/>
    </xf>
    <xf numFmtId="178" fontId="23" fillId="0" borderId="0" xfId="10" applyFont="1" applyAlignment="1">
      <alignment horizontal="center" vertical="center"/>
    </xf>
    <xf numFmtId="0" fontId="24" fillId="0" borderId="0" xfId="0" applyFont="1">
      <alignment horizontal="center" vertical="center" wrapText="1"/>
    </xf>
    <xf numFmtId="0" fontId="25" fillId="6" borderId="0" xfId="0" applyFont="1" applyFill="1">
      <alignment horizontal="center" vertical="center" wrapText="1"/>
    </xf>
    <xf numFmtId="179" fontId="25" fillId="6" borderId="0" xfId="0" applyNumberFormat="1" applyFont="1" applyFill="1" applyAlignment="1">
      <alignment horizontal="left" wrapText="1"/>
    </xf>
    <xf numFmtId="179" fontId="25" fillId="6" borderId="0" xfId="0" applyNumberFormat="1" applyFont="1" applyFill="1">
      <alignment horizontal="center" vertical="center" wrapText="1"/>
    </xf>
    <xf numFmtId="0" fontId="21" fillId="6" borderId="0" xfId="0" applyFont="1" applyFill="1">
      <alignment horizontal="center" vertical="center" wrapText="1"/>
    </xf>
    <xf numFmtId="0" fontId="11" fillId="4" borderId="0" xfId="0" applyFont="1" applyFill="1">
      <alignment horizontal="center" vertical="center" wrapText="1"/>
    </xf>
    <xf numFmtId="0" fontId="11" fillId="4" borderId="0" xfId="0" applyFont="1" applyFill="1" applyAlignment="1">
      <alignment vertical="center"/>
    </xf>
    <xf numFmtId="0" fontId="11" fillId="0" borderId="0" xfId="0" applyFont="1">
      <alignment horizontal="center" vertical="center" wrapText="1"/>
    </xf>
    <xf numFmtId="0" fontId="21" fillId="9" borderId="0" xfId="0" applyFont="1" applyFill="1">
      <alignment horizontal="center" vertical="center" wrapText="1"/>
    </xf>
    <xf numFmtId="0" fontId="0" fillId="8" borderId="0" xfId="0" applyFont="1" applyFill="1">
      <alignment horizontal="center" vertical="center" wrapText="1"/>
    </xf>
    <xf numFmtId="0" fontId="0" fillId="0" borderId="0" xfId="0" applyFont="1">
      <alignment horizontal="center" vertical="center" wrapText="1"/>
    </xf>
    <xf numFmtId="0" fontId="0" fillId="6" borderId="0" xfId="0" applyFont="1" applyFill="1">
      <alignment horizontal="center" vertical="center" wrapText="1"/>
    </xf>
    <xf numFmtId="0" fontId="0" fillId="9" borderId="0" xfId="0" applyFont="1" applyFill="1">
      <alignment horizontal="center" vertical="center" wrapText="1"/>
    </xf>
    <xf numFmtId="0" fontId="8" fillId="0" borderId="0" xfId="4" applyNumberFormat="1" applyFont="1" applyAlignment="1">
      <alignment horizontal="left" vertical="center" indent="1"/>
    </xf>
    <xf numFmtId="0" fontId="8" fillId="0" borderId="0" xfId="4" applyNumberFormat="1" applyFont="1" applyAlignment="1">
      <alignment horizontal="center" vertical="center" wrapText="1"/>
    </xf>
    <xf numFmtId="0" fontId="0" fillId="0" borderId="0" xfId="12" applyNumberFormat="1" applyFont="1">
      <alignment horizontal="left" vertical="center" indent="1"/>
    </xf>
    <xf numFmtId="180" fontId="0" fillId="0" borderId="0" xfId="0" applyNumberFormat="1" applyFont="1">
      <alignment horizontal="center" vertical="center" wrapText="1"/>
    </xf>
    <xf numFmtId="0" fontId="0" fillId="9" borderId="0" xfId="0" applyFont="1" applyFill="1" applyAlignment="1">
      <alignment vertical="center"/>
    </xf>
    <xf numFmtId="0" fontId="0" fillId="0" borderId="0" xfId="0" applyNumberFormat="1" applyFont="1">
      <alignment horizontal="center" vertical="center" wrapText="1"/>
    </xf>
    <xf numFmtId="0" fontId="0" fillId="0" borderId="0" xfId="0" applyFont="1" applyAlignment="1">
      <alignment vertical="center"/>
    </xf>
    <xf numFmtId="0" fontId="0" fillId="7" borderId="0" xfId="0" applyFont="1" applyFill="1">
      <alignment horizontal="center" vertical="center" wrapText="1"/>
    </xf>
    <xf numFmtId="0" fontId="0" fillId="4" borderId="0" xfId="0" applyFont="1" applyFill="1">
      <alignment horizontal="center" vertical="center" wrapText="1"/>
    </xf>
    <xf numFmtId="0" fontId="0" fillId="4" borderId="0" xfId="0" applyFont="1" applyFill="1" applyAlignment="1">
      <alignment vertical="center"/>
    </xf>
    <xf numFmtId="0" fontId="0" fillId="2" borderId="0" xfId="0" applyFont="1" applyFill="1">
      <alignment horizontal="center" vertical="center" wrapText="1"/>
    </xf>
    <xf numFmtId="0" fontId="7" fillId="0" borderId="0" xfId="1" applyFont="1"/>
    <xf numFmtId="0" fontId="3" fillId="0" borderId="0" xfId="12" applyNumberFormat="1" applyFont="1">
      <alignment horizontal="left" vertical="center" indent="1"/>
    </xf>
    <xf numFmtId="0" fontId="3" fillId="9" borderId="0" xfId="0" applyFont="1" applyFill="1">
      <alignment horizontal="center" vertical="center" wrapText="1"/>
    </xf>
    <xf numFmtId="0" fontId="3" fillId="0" borderId="0" xfId="0" applyFont="1">
      <alignment horizontal="center" vertical="center" wrapText="1"/>
    </xf>
    <xf numFmtId="0" fontId="3" fillId="0" borderId="0" xfId="0" applyFont="1" applyAlignment="1">
      <alignment vertical="center"/>
    </xf>
    <xf numFmtId="0" fontId="3" fillId="6" borderId="0" xfId="0" applyFont="1" applyFill="1">
      <alignment horizontal="center" vertical="center" wrapText="1"/>
    </xf>
    <xf numFmtId="181" fontId="21" fillId="0" borderId="0" xfId="0" applyNumberFormat="1" applyFont="1">
      <alignment horizontal="center" vertical="center" wrapText="1"/>
    </xf>
    <xf numFmtId="181" fontId="15" fillId="10" borderId="1" xfId="13" applyNumberFormat="1" applyFont="1" applyAlignment="1">
      <alignment horizontal="center" vertical="center" wrapText="1"/>
    </xf>
    <xf numFmtId="181" fontId="0" fillId="0" borderId="0" xfId="0" applyNumberFormat="1" applyFont="1">
      <alignment horizontal="center" vertical="center" wrapText="1"/>
    </xf>
    <xf numFmtId="181" fontId="23" fillId="0" borderId="0" xfId="0" applyNumberFormat="1" applyFont="1">
      <alignment horizontal="center" vertical="center" wrapText="1"/>
    </xf>
    <xf numFmtId="181" fontId="3" fillId="0" borderId="0" xfId="0" applyNumberFormat="1" applyFont="1">
      <alignment horizontal="center" vertical="center" wrapText="1"/>
    </xf>
    <xf numFmtId="0" fontId="20" fillId="7" borderId="0" xfId="0" applyFont="1" applyFill="1" applyAlignment="1">
      <alignment horizontal="left" vertical="center" wrapText="1"/>
    </xf>
    <xf numFmtId="0" fontId="0" fillId="7" borderId="0" xfId="0" applyFont="1" applyFill="1" applyAlignment="1">
      <alignment horizontal="center" wrapText="1"/>
    </xf>
    <xf numFmtId="0" fontId="18" fillId="7" borderId="0" xfId="0" applyFont="1" applyFill="1" applyAlignment="1">
      <alignment horizontal="left" wrapText="1"/>
    </xf>
    <xf numFmtId="0" fontId="22" fillId="0" borderId="0" xfId="5" applyFont="1" applyFill="1" applyAlignment="1">
      <alignment horizontal="center"/>
    </xf>
    <xf numFmtId="0" fontId="22" fillId="6" borderId="0" xfId="0" applyFont="1" applyFill="1" applyAlignment="1">
      <alignment horizontal="left" wrapText="1"/>
    </xf>
    <xf numFmtId="0" fontId="26" fillId="6" borderId="0" xfId="0" applyFont="1" applyFill="1" applyAlignment="1">
      <alignment horizontal="left" vertical="center" wrapText="1"/>
    </xf>
  </cellXfs>
  <cellStyles count="48">
    <cellStyle name="20% - 着色 1" xfId="26" builtinId="30" customBuiltin="1"/>
    <cellStyle name="20% - 着色 2" xfId="30" builtinId="34" customBuiltin="1"/>
    <cellStyle name="20% - 着色 3" xfId="34" builtinId="38" customBuiltin="1"/>
    <cellStyle name="20% - 着色 4" xfId="38" builtinId="42" customBuiltin="1"/>
    <cellStyle name="20% - 着色 5" xfId="41" builtinId="46" customBuiltin="1"/>
    <cellStyle name="20% - 着色 6" xfId="45" builtinId="50" customBuiltin="1"/>
    <cellStyle name="40% - 着色 1" xfId="27" builtinId="31" customBuiltin="1"/>
    <cellStyle name="40% - 着色 2" xfId="31" builtinId="35" customBuiltin="1"/>
    <cellStyle name="40% - 着色 3" xfId="35" builtinId="39" customBuiltin="1"/>
    <cellStyle name="40% - 着色 4" xfId="39" builtinId="43" customBuiltin="1"/>
    <cellStyle name="40% - 着色 5" xfId="42" builtinId="47" customBuiltin="1"/>
    <cellStyle name="40% - 着色 6" xfId="46" builtinId="51" customBuiltin="1"/>
    <cellStyle name="60% - 着色 1" xfId="28" builtinId="32" customBuiltin="1"/>
    <cellStyle name="60% - 着色 2" xfId="32" builtinId="36" customBuiltin="1"/>
    <cellStyle name="60% - 着色 3" xfId="36" builtinId="40" customBuiltin="1"/>
    <cellStyle name="60% - 着色 4" xfId="3" builtinId="44" customBuiltin="1"/>
    <cellStyle name="60% - 着色 5" xfId="43" builtinId="48" customBuiltin="1"/>
    <cellStyle name="60% - 着色 6" xfId="47" builtinId="52" customBuiltin="1"/>
    <cellStyle name="百分比" xfId="10" builtinId="5" customBuiltin="1"/>
    <cellStyle name="标题" xfId="1" builtinId="15" customBuiltin="1"/>
    <cellStyle name="标题 1" xfId="4" builtinId="16" customBuiltin="1"/>
    <cellStyle name="标题 2" xfId="5" builtinId="17" customBuiltin="1"/>
    <cellStyle name="标题 3" xfId="6" builtinId="18" customBuiltin="1"/>
    <cellStyle name="标题 4" xfId="2" builtinId="19" customBuiltin="1"/>
    <cellStyle name="差" xfId="18" builtinId="27" customBuiltin="1"/>
    <cellStyle name="常规" xfId="0" builtinId="0" customBuiltin="1"/>
    <cellStyle name="好" xfId="17" builtinId="26" customBuiltin="1"/>
    <cellStyle name="汇总" xfId="7" builtinId="25" customBuiltin="1"/>
    <cellStyle name="货币" xfId="15" builtinId="4" customBuiltin="1"/>
    <cellStyle name="货币[0]" xfId="16" builtinId="7" customBuiltin="1"/>
    <cellStyle name="计算" xfId="20" builtinId="22" customBuiltin="1"/>
    <cellStyle name="检查单元格" xfId="22" builtinId="23" customBuiltin="1"/>
    <cellStyle name="解释性文本" xfId="24" builtinId="53" customBuiltin="1"/>
    <cellStyle name="警告文本" xfId="8" builtinId="11" customBuiltin="1"/>
    <cellStyle name="链接单元格" xfId="21" builtinId="24" customBuiltin="1"/>
    <cellStyle name="千位分隔" xfId="9" builtinId="3" customBuiltin="1"/>
    <cellStyle name="千位分隔[0]" xfId="14" builtinId="6" customBuiltin="1"/>
    <cellStyle name="日期" xfId="11" xr:uid="{00000000-0005-0000-0000-000002000000}"/>
    <cellStyle name="适中" xfId="19" builtinId="28" customBuiltin="1"/>
    <cellStyle name="输出" xfId="13" builtinId="21" customBuiltin="1"/>
    <cellStyle name="输入" xfId="12" builtinId="20" customBuiltin="1"/>
    <cellStyle name="着色 1" xfId="25" builtinId="29" customBuiltin="1"/>
    <cellStyle name="着色 2" xfId="29" builtinId="33" customBuiltin="1"/>
    <cellStyle name="着色 3" xfId="33" builtinId="37" customBuiltin="1"/>
    <cellStyle name="着色 4" xfId="37" builtinId="41" customBuiltin="1"/>
    <cellStyle name="着色 5" xfId="40" builtinId="45" customBuiltin="1"/>
    <cellStyle name="着色 6" xfId="44" builtinId="49" customBuiltin="1"/>
    <cellStyle name="注释" xfId="23" builtinId="10" customBuiltin="1"/>
  </cellStyles>
  <dxfs count="71">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numFmt numFmtId="180" formatCode="0.00_);[Red]\(0.00\)"/>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numFmt numFmtId="180" formatCode="0.00_);[Red]\(0.00\)"/>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numFmt numFmtId="180" formatCode="0.00_);[Red]\(0.00\)"/>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numFmt numFmtId="180" formatCode="0.00_);[Red]\(0.00\)"/>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numFmt numFmtId="0" formatCode="General"/>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numFmt numFmtId="0" formatCode="General"/>
    </dxf>
    <dxf>
      <font>
        <color rgb="FFDA0000"/>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numFmt numFmtId="181" formatCode="#,##0.00_);[Red]\(#,##0.00\)"/>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numFmt numFmtId="181" formatCode="#,##0.00_);[Red]\(#,##0.00\)"/>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numFmt numFmtId="181" formatCode="#,##0.00_);[Red]\(#,##0.00\)"/>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numFmt numFmtId="0" formatCode="General"/>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numFmt numFmtId="0" formatCode="General"/>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numFmt numFmtId="181" formatCode="#,##0.00_);[Red]\(#,##0.00\)"/>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numFmt numFmtId="181" formatCode="#,##0.00_);[Red]\(#,##0.00\)"/>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numFmt numFmtId="181" formatCode="#,##0.00_);[Red]\(#,##0.00\)"/>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numFmt numFmtId="181" formatCode="#,##0.00_);[Red]\(#,##0.00\)"/>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numFmt numFmtId="0" formatCode="General"/>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sz val="12"/>
        <color theme="0"/>
        <name val="Microsoft YaHei UI"/>
        <family val="2"/>
        <charset val="134"/>
        <scheme val="none"/>
      </font>
      <numFmt numFmtId="0" formatCode="General"/>
    </dxf>
    <dxf>
      <font>
        <color rgb="FFDA0000"/>
      </font>
    </dxf>
    <dxf>
      <font>
        <b/>
        <i val="0"/>
        <strike val="0"/>
        <condense val="0"/>
        <extend val="0"/>
        <outline val="0"/>
        <shadow val="0"/>
        <u val="none"/>
        <vertAlign val="baseline"/>
        <sz val="11"/>
        <color auto="1"/>
        <name val="Microsoft YaHei UI"/>
        <family val="2"/>
        <charset val="134"/>
        <scheme val="none"/>
      </font>
    </dxf>
    <dxf>
      <font>
        <strike val="0"/>
        <outline val="0"/>
        <shadow val="0"/>
        <u val="none"/>
        <vertAlign val="baseline"/>
        <name val="Microsoft YaHei UI"/>
        <family val="2"/>
        <charset val="134"/>
        <scheme val="none"/>
      </font>
      <numFmt numFmtId="181" formatCode="#,##0.00_);[Red]\(#,##0.00\)"/>
    </dxf>
    <dxf>
      <font>
        <b val="0"/>
        <i val="0"/>
        <strike val="0"/>
        <condense val="0"/>
        <extend val="0"/>
        <outline val="0"/>
        <shadow val="0"/>
        <u val="none"/>
        <vertAlign val="baseline"/>
        <sz val="11"/>
        <color auto="1"/>
        <name val="Microsoft YaHei UI"/>
        <family val="2"/>
        <charset val="134"/>
        <scheme val="none"/>
      </font>
    </dxf>
    <dxf>
      <font>
        <b val="0"/>
        <i val="0"/>
        <strike val="0"/>
        <condense val="0"/>
        <extend val="0"/>
        <outline val="0"/>
        <shadow val="0"/>
        <u val="none"/>
        <vertAlign val="baseline"/>
        <sz val="11"/>
        <color auto="1"/>
        <name val="Microsoft YaHei UI"/>
        <family val="2"/>
        <charset val="134"/>
        <scheme val="none"/>
      </font>
      <numFmt numFmtId="181" formatCode="#,##0.00_);[Red]\(#,##0.00\)"/>
    </dxf>
    <dxf>
      <font>
        <b val="0"/>
        <i val="0"/>
        <strike val="0"/>
        <condense val="0"/>
        <extend val="0"/>
        <outline val="0"/>
        <shadow val="0"/>
        <u val="none"/>
        <vertAlign val="baseline"/>
        <sz val="11"/>
        <color auto="1"/>
        <name val="Microsoft YaHei UI"/>
        <family val="2"/>
        <charset val="134"/>
        <scheme val="none"/>
      </font>
    </dxf>
    <dxf>
      <font>
        <b val="0"/>
        <i val="0"/>
        <strike val="0"/>
        <condense val="0"/>
        <extend val="0"/>
        <outline val="0"/>
        <shadow val="0"/>
        <u val="none"/>
        <vertAlign val="baseline"/>
        <sz val="11"/>
        <color auto="1"/>
        <name val="Microsoft YaHei UI"/>
        <family val="2"/>
        <charset val="134"/>
        <scheme val="none"/>
      </font>
      <numFmt numFmtId="181" formatCode="#,##0.00_);[Red]\(#,##0.00\)"/>
    </dxf>
    <dxf>
      <font>
        <b val="0"/>
        <i val="0"/>
        <strike val="0"/>
        <condense val="0"/>
        <extend val="0"/>
        <outline val="0"/>
        <shadow val="0"/>
        <u val="none"/>
        <vertAlign val="baseline"/>
        <sz val="11"/>
        <color auto="1"/>
        <name val="Microsoft YaHei UI"/>
        <family val="2"/>
        <charset val="134"/>
        <scheme val="none"/>
      </font>
      <numFmt numFmtId="0" formatCode="General"/>
    </dxf>
    <dxf>
      <font>
        <strike val="0"/>
        <outline val="0"/>
        <shadow val="0"/>
        <u val="none"/>
        <vertAlign val="baseline"/>
        <name val="Microsoft YaHei UI"/>
        <family val="2"/>
        <charset val="134"/>
        <scheme val="none"/>
      </font>
      <numFmt numFmtId="0" formatCode="General"/>
    </dxf>
    <dxf>
      <font>
        <b val="0"/>
        <i val="0"/>
        <strike val="0"/>
        <condense val="0"/>
        <extend val="0"/>
        <outline val="0"/>
        <shadow val="0"/>
        <u val="none"/>
        <vertAlign val="baseline"/>
        <sz val="11"/>
        <color auto="1"/>
        <name val="Gill Sans MT"/>
        <scheme val="minor"/>
      </font>
    </dxf>
    <dxf>
      <font>
        <strike val="0"/>
        <outline val="0"/>
        <shadow val="0"/>
        <u val="none"/>
        <vertAlign val="baseline"/>
        <sz val="12"/>
        <color theme="0"/>
        <name val="Microsoft YaHei UI"/>
        <family val="2"/>
        <charset val="134"/>
        <scheme val="none"/>
      </font>
      <numFmt numFmtId="0" formatCode="General"/>
    </dxf>
    <dxf>
      <font>
        <b/>
        <i val="0"/>
        <strike val="0"/>
        <condense val="0"/>
        <extend val="0"/>
        <outline val="0"/>
        <shadow val="0"/>
        <u val="none"/>
        <vertAlign val="baseline"/>
        <sz val="11"/>
        <color theme="1" tint="0.24994659260841701"/>
        <name val="Microsoft YaHei UI"/>
        <family val="2"/>
        <charset val="134"/>
        <scheme val="none"/>
      </font>
      <numFmt numFmtId="181" formatCode="#,##0.00_);[Red]\(#,##0.00\)"/>
    </dxf>
    <dxf>
      <font>
        <strike val="0"/>
        <outline val="0"/>
        <shadow val="0"/>
        <u val="none"/>
        <vertAlign val="baseline"/>
        <name val="Microsoft YaHei UI"/>
        <family val="2"/>
        <charset val="134"/>
        <scheme val="none"/>
      </font>
      <numFmt numFmtId="181" formatCode="#,##0.00_);[Red]\(#,##0.00\)"/>
    </dxf>
    <dxf>
      <font>
        <b/>
        <i val="0"/>
        <strike val="0"/>
        <condense val="0"/>
        <extend val="0"/>
        <outline val="0"/>
        <shadow val="0"/>
        <u val="none"/>
        <vertAlign val="baseline"/>
        <sz val="11"/>
        <color theme="1" tint="0.24994659260841701"/>
        <name val="Microsoft YaHei UI"/>
        <family val="2"/>
        <charset val="134"/>
        <scheme val="none"/>
      </font>
      <alignment horizontal="center" vertical="center" textRotation="0" wrapText="0" indent="0" justifyLastLine="0" shrinkToFit="0" readingOrder="0"/>
    </dxf>
    <dxf>
      <font>
        <strike val="0"/>
        <outline val="0"/>
        <shadow val="0"/>
        <u val="none"/>
        <vertAlign val="baseline"/>
        <name val="Microsoft YaHei UI"/>
        <family val="2"/>
        <charset val="134"/>
        <scheme val="none"/>
      </font>
      <alignment horizontal="center" vertical="center" textRotation="0" wrapText="0" indent="0" justifyLastLine="0" shrinkToFit="0" readingOrder="0"/>
    </dxf>
    <dxf>
      <font>
        <b/>
        <i val="0"/>
        <strike val="0"/>
        <condense val="0"/>
        <extend val="0"/>
        <outline val="0"/>
        <shadow val="0"/>
        <u val="none"/>
        <vertAlign val="baseline"/>
        <sz val="11"/>
        <color theme="1" tint="0.24994659260841701"/>
        <name val="Microsoft YaHei UI"/>
        <family val="2"/>
        <charset val="134"/>
        <scheme val="none"/>
      </font>
      <numFmt numFmtId="181" formatCode="#,##0.00_);[Red]\(#,##0.00\)"/>
    </dxf>
    <dxf>
      <font>
        <strike val="0"/>
        <outline val="0"/>
        <shadow val="0"/>
        <u val="none"/>
        <vertAlign val="baseline"/>
        <name val="Microsoft YaHei UI"/>
        <family val="2"/>
        <charset val="134"/>
        <scheme val="none"/>
      </font>
      <numFmt numFmtId="181" formatCode="#,##0.00_);[Red]\(#,##0.00\)"/>
    </dxf>
    <dxf>
      <font>
        <b/>
        <i val="0"/>
        <strike val="0"/>
        <condense val="0"/>
        <extend val="0"/>
        <outline val="0"/>
        <shadow val="0"/>
        <u val="none"/>
        <vertAlign val="baseline"/>
        <sz val="11"/>
        <color theme="1" tint="0.24994659260841701"/>
        <name val="Microsoft YaHei UI"/>
        <family val="2"/>
        <charset val="134"/>
        <scheme val="none"/>
      </font>
      <numFmt numFmtId="0" formatCode="General"/>
    </dxf>
    <dxf>
      <font>
        <strike val="0"/>
        <outline val="0"/>
        <shadow val="0"/>
        <u val="none"/>
        <vertAlign val="baseline"/>
        <name val="Microsoft YaHei UI"/>
        <family val="2"/>
        <charset val="134"/>
        <scheme val="none"/>
      </font>
      <numFmt numFmtId="0" formatCode="General"/>
    </dxf>
    <dxf>
      <font>
        <strike val="0"/>
        <outline val="0"/>
        <shadow val="0"/>
        <u val="none"/>
        <vertAlign val="baseline"/>
        <sz val="12"/>
        <color theme="0"/>
        <name val="Microsoft YaHei UI"/>
        <family val="2"/>
        <charset val="134"/>
        <scheme val="none"/>
      </font>
      <numFmt numFmtId="0" formatCode="General"/>
    </dxf>
    <dxf>
      <font>
        <color rgb="FFDA0000"/>
      </font>
    </dxf>
    <dxf>
      <font>
        <color rgb="FFDA0000"/>
      </font>
    </dxf>
    <dxf>
      <font>
        <color rgb="FFDA0000"/>
      </font>
    </dxf>
    <dxf>
      <font>
        <color rgb="FFDA0000"/>
      </font>
    </dxf>
    <dxf>
      <font>
        <color rgb="FFDA0000"/>
      </font>
    </dxf>
    <dxf>
      <font>
        <color rgb="FFDA0000"/>
      </font>
    </dxf>
    <dxf>
      <fill>
        <patternFill>
          <bgColor theme="0" tint="-0.14996795556505021"/>
        </patternFill>
      </fill>
    </dxf>
    <dxf>
      <font>
        <b/>
        <i val="0"/>
      </font>
      <fill>
        <patternFill patternType="solid">
          <bgColor theme="0" tint="-4.9989318521683403E-2"/>
        </patternFill>
      </fill>
    </dxf>
    <dxf>
      <font>
        <b val="0"/>
        <i val="0"/>
        <color theme="1"/>
      </font>
      <fill>
        <patternFill patternType="solid">
          <fgColor theme="4"/>
          <bgColor theme="0" tint="-0.14996795556505021"/>
        </patternFill>
      </fill>
      <border>
        <top style="thin">
          <color theme="0"/>
        </top>
      </border>
    </dxf>
    <dxf>
      <font>
        <b val="0"/>
        <i val="0"/>
        <color theme="0"/>
      </font>
      <fill>
        <patternFill patternType="solid">
          <fgColor theme="4"/>
          <bgColor theme="6" tint="-0.499984740745262"/>
        </patternFill>
      </fill>
      <border diagonalUp="0" diagonalDown="0">
        <left/>
        <right/>
        <top/>
        <bottom/>
        <vertical/>
        <horizontal/>
      </border>
    </dxf>
    <dxf>
      <font>
        <b val="0"/>
        <i val="0"/>
        <color theme="1"/>
      </font>
      <fill>
        <patternFill patternType="solid">
          <fgColor auto="1"/>
          <bgColor theme="0" tint="-4.9989318521683403E-2"/>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PivotStyle="PivotStyleLight16">
    <tableStyle name="每月预算" pivot="0" count="5" xr9:uid="{00000000-0011-0000-FFFF-FFFF00000000}">
      <tableStyleElement type="wholeTable" dxfId="70"/>
      <tableStyleElement type="headerRow" dxfId="69"/>
      <tableStyleElement type="totalRow" dxfId="68"/>
      <tableStyleElement type="lastColumn" dxfId="67"/>
      <tableStyleElement type="secondRowStripe" dxfId="66"/>
    </tableStyle>
  </tableStyles>
  <colors>
    <mruColors>
      <color rgb="FFFFFDF8"/>
      <color rgb="FFEEEADE"/>
      <color rgb="FFF2F2F2"/>
      <color rgb="FF44382C"/>
      <color rgb="FFA7937B"/>
      <color rgb="FF5A5044"/>
      <color rgb="FF252525"/>
      <color rgb="FFCD9620"/>
      <color rgb="FFF4444F"/>
      <color rgb="FF2D3A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rgbClr val="44382C"/>
                </a:solidFill>
                <a:effectLst>
                  <a:outerShdw blurRad="50800" dist="38100" dir="5400000" algn="t" rotWithShape="0">
                    <a:prstClr val="black">
                      <a:alpha val="40000"/>
                    </a:prstClr>
                  </a:outerShdw>
                </a:effectLst>
                <a:latin typeface="Microsoft YaHei UI"/>
                <a:ea typeface="Microsoft YaHei UI"/>
                <a:cs typeface="Microsoft YaHei UI"/>
              </a:defRPr>
            </a:pPr>
            <a:r>
              <a:rPr lang="en-US"/>
              <a:t>预算概览</a:t>
            </a:r>
          </a:p>
        </c:rich>
      </c:tx>
      <c:layout>
        <c:manualLayout>
          <c:xMode val="edge"/>
          <c:yMode val="edge"/>
          <c:x val="0.44209809513882969"/>
          <c:y val="4.0217316880758525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rgbClr val="44382C"/>
              </a:solidFill>
              <a:effectLst>
                <a:outerShdw blurRad="50800" dist="38100" dir="5400000" algn="t" rotWithShape="0">
                  <a:prstClr val="black">
                    <a:alpha val="40000"/>
                  </a:prstClr>
                </a:outerShdw>
              </a:effectLst>
              <a:latin typeface="Microsoft YaHei UI"/>
              <a:ea typeface="Microsoft YaHei UI"/>
              <a:cs typeface="Microsoft YaHei UI"/>
            </a:defRPr>
          </a:pPr>
          <a:endParaRPr lang="zh-CN"/>
        </a:p>
      </c:txPr>
    </c:title>
    <c:autoTitleDeleted val="0"/>
    <c:plotArea>
      <c:layout>
        <c:manualLayout>
          <c:layoutTarget val="inner"/>
          <c:xMode val="edge"/>
          <c:yMode val="edge"/>
          <c:x val="9.1148936837956732E-2"/>
          <c:y val="0.12272268224536449"/>
          <c:w val="0.90271911893135193"/>
          <c:h val="0.73572263144526284"/>
        </c:manualLayout>
      </c:layout>
      <c:barChart>
        <c:barDir val="col"/>
        <c:grouping val="clustered"/>
        <c:varyColors val="0"/>
        <c:ser>
          <c:idx val="0"/>
          <c:order val="0"/>
          <c:tx>
            <c:strRef>
              <c:f>每月预算摘要!$C$4</c:f>
              <c:strCache>
                <c:ptCount val="1"/>
                <c:pt idx="0">
                  <c:v>估算金额</c:v>
                </c:pt>
              </c:strCache>
            </c:strRef>
          </c:tx>
          <c:spPr>
            <a:solidFill>
              <a:srgbClr val="5A5044"/>
            </a:solidFill>
            <a:ln w="0">
              <a:noFill/>
            </a:ln>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c:spPr>
          <c:invertIfNegative val="0"/>
          <c:cat>
            <c:strRef>
              <c:f>每月预算摘要!$B$5:$B$7</c:f>
              <c:strCache>
                <c:ptCount val="3"/>
                <c:pt idx="0">
                  <c:v>收入</c:v>
                </c:pt>
                <c:pt idx="1">
                  <c:v>人事费用</c:v>
                </c:pt>
                <c:pt idx="2">
                  <c:v>运营费用</c:v>
                </c:pt>
              </c:strCache>
            </c:strRef>
          </c:cat>
          <c:val>
            <c:numRef>
              <c:f>每月预算摘要!$C$5:$C$7</c:f>
              <c:numCache>
                <c:formatCode>#,##0.00_);[Red]\(#,##0.00\)</c:formatCode>
                <c:ptCount val="3"/>
                <c:pt idx="0">
                  <c:v>63300</c:v>
                </c:pt>
                <c:pt idx="1">
                  <c:v>18500</c:v>
                </c:pt>
                <c:pt idx="2">
                  <c:v>36000</c:v>
                </c:pt>
              </c:numCache>
            </c:numRef>
          </c:val>
          <c:extLst>
            <c:ext xmlns:c16="http://schemas.microsoft.com/office/drawing/2014/chart" uri="{C3380CC4-5D6E-409C-BE32-E72D297353CC}">
              <c16:uniqueId val="{00000000-EF15-4A55-9ED8-2FD455C5FA84}"/>
            </c:ext>
          </c:extLst>
        </c:ser>
        <c:ser>
          <c:idx val="1"/>
          <c:order val="1"/>
          <c:tx>
            <c:strRef>
              <c:f>每月预算摘要!$D$4</c:f>
              <c:strCache>
                <c:ptCount val="1"/>
                <c:pt idx="0">
                  <c:v>实际金额</c:v>
                </c:pt>
              </c:strCache>
            </c:strRef>
          </c:tx>
          <c:spPr>
            <a:solidFill>
              <a:srgbClr val="EEEADE"/>
            </a:solidFill>
            <a:ln>
              <a:noFill/>
            </a:ln>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c:spPr>
          <c:invertIfNegative val="0"/>
          <c:cat>
            <c:strRef>
              <c:f>每月预算摘要!$B$5:$B$7</c:f>
              <c:strCache>
                <c:ptCount val="3"/>
                <c:pt idx="0">
                  <c:v>收入</c:v>
                </c:pt>
                <c:pt idx="1">
                  <c:v>人事费用</c:v>
                </c:pt>
                <c:pt idx="2">
                  <c:v>运营费用</c:v>
                </c:pt>
              </c:strCache>
            </c:strRef>
          </c:cat>
          <c:val>
            <c:numRef>
              <c:f>每月预算摘要!$D$5:$D$7</c:f>
              <c:numCache>
                <c:formatCode>#,##0.00_);[Red]\(#,##0.00\)</c:formatCode>
                <c:ptCount val="3"/>
                <c:pt idx="0">
                  <c:v>57450</c:v>
                </c:pt>
                <c:pt idx="1">
                  <c:v>14100</c:v>
                </c:pt>
                <c:pt idx="2">
                  <c:v>35530</c:v>
                </c:pt>
              </c:numCache>
            </c:numRef>
          </c:val>
          <c:extLst>
            <c:ext xmlns:c16="http://schemas.microsoft.com/office/drawing/2014/chart" uri="{C3380CC4-5D6E-409C-BE32-E72D297353CC}">
              <c16:uniqueId val="{00000001-EF15-4A55-9ED8-2FD455C5FA84}"/>
            </c:ext>
          </c:extLst>
        </c:ser>
        <c:dLbls>
          <c:showLegendKey val="0"/>
          <c:showVal val="0"/>
          <c:showCatName val="0"/>
          <c:showSerName val="0"/>
          <c:showPercent val="0"/>
          <c:showBubbleSize val="0"/>
        </c:dLbls>
        <c:gapWidth val="100"/>
        <c:overlap val="-24"/>
        <c:axId val="1451110848"/>
        <c:axId val="-2126111024"/>
      </c:barChart>
      <c:catAx>
        <c:axId val="1451110848"/>
        <c:scaling>
          <c:orientation val="minMax"/>
        </c:scaling>
        <c:delete val="0"/>
        <c:axPos val="b"/>
        <c:numFmt formatCode="General" sourceLinked="0"/>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rgbClr val="44382C"/>
                </a:solidFill>
                <a:latin typeface="Microsoft YaHei UI" panose="020B0503020204020204" pitchFamily="34" charset="-122"/>
                <a:ea typeface="Microsoft YaHei UI" panose="020B0503020204020204" pitchFamily="34" charset="-122"/>
                <a:cs typeface="+mn-cs"/>
              </a:defRPr>
            </a:pPr>
            <a:endParaRPr lang="zh-CN"/>
          </a:p>
        </c:txPr>
        <c:crossAx val="-2126111024"/>
        <c:crosses val="autoZero"/>
        <c:auto val="1"/>
        <c:lblAlgn val="ctr"/>
        <c:lblOffset val="100"/>
        <c:noMultiLvlLbl val="0"/>
      </c:catAx>
      <c:valAx>
        <c:axId val="-2126111024"/>
        <c:scaling>
          <c:orientation val="minMax"/>
        </c:scaling>
        <c:delete val="0"/>
        <c:axPos val="l"/>
        <c:majorGridlines>
          <c:spPr>
            <a:ln w="9525" cap="flat" cmpd="sng" algn="ctr">
              <a:solidFill>
                <a:schemeClr val="lt1">
                  <a:lumMod val="95000"/>
                  <a:alpha val="10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44382C"/>
                </a:solidFill>
                <a:latin typeface="Microsoft YaHei UI" panose="020B0503020204020204" pitchFamily="34" charset="-122"/>
                <a:ea typeface="Microsoft YaHei UI" panose="020B0503020204020204" pitchFamily="34" charset="-122"/>
                <a:cs typeface="+mn-cs"/>
              </a:defRPr>
            </a:pPr>
            <a:endParaRPr lang="zh-CN"/>
          </a:p>
        </c:txPr>
        <c:crossAx val="1451110848"/>
        <c:crosses val="autoZero"/>
        <c:crossBetween val="between"/>
      </c:valAx>
      <c:spPr>
        <a:noFill/>
        <a:ln>
          <a:noFill/>
        </a:ln>
        <a:effectLst/>
      </c:spPr>
    </c:plotArea>
    <c:legend>
      <c:legendPos val="b"/>
      <c:layout>
        <c:manualLayout>
          <c:xMode val="edge"/>
          <c:yMode val="edge"/>
          <c:x val="0.40874127963295243"/>
          <c:y val="0.93801452882905767"/>
          <c:w val="0.18218987231407072"/>
          <c:h val="4.109602337443668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44382C"/>
              </a:solidFill>
              <a:latin typeface="Microsoft YaHei UI"/>
              <a:ea typeface="Microsoft YaHei UI"/>
              <a:cs typeface="Microsoft YaHei UI"/>
            </a:defRPr>
          </a:pPr>
          <a:endParaRPr lang="zh-CN"/>
        </a:p>
      </c:txPr>
    </c:legend>
    <c:plotVisOnly val="1"/>
    <c:dispBlanksAs val="gap"/>
    <c:showDLblsOverMax val="0"/>
  </c:chart>
  <c:spPr>
    <a:solidFill>
      <a:srgbClr val="EEEADE"/>
    </a:solidFill>
    <a:ln>
      <a:noFill/>
    </a:ln>
    <a:effectLst/>
  </c:spPr>
  <c:txPr>
    <a:bodyPr/>
    <a:lstStyle/>
    <a:p>
      <a:pPr>
        <a:defRPr/>
      </a:pPr>
      <a:endParaRPr lang="zh-CN"/>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19</xdr:col>
      <xdr:colOff>9525</xdr:colOff>
      <xdr:row>16</xdr:row>
      <xdr:rowOff>295275</xdr:rowOff>
    </xdr:to>
    <xdr:graphicFrame macro="">
      <xdr:nvGraphicFramePr>
        <xdr:cNvPr id="3" name="BudgetOverview" descr="预算概览图对比显示了收入和支出的估算值与实际值">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25400</xdr:colOff>
      <xdr:row>0</xdr:row>
      <xdr:rowOff>0</xdr:rowOff>
    </xdr:from>
    <xdr:to>
      <xdr:col>19</xdr:col>
      <xdr:colOff>9525</xdr:colOff>
      <xdr:row>1</xdr:row>
      <xdr:rowOff>736600</xdr:rowOff>
    </xdr:to>
    <xdr:pic>
      <xdr:nvPicPr>
        <xdr:cNvPr id="2" name="图片 1" descr="卡通美元、美元符号和硬币图像">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26300" y="0"/>
          <a:ext cx="8280400" cy="12192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op5Expenses" displayName="Top5Expenses" ref="B11:E17" totalsRowCount="1" headerRowDxfId="59">
  <tableColumns count="4">
    <tableColumn id="1" xr3:uid="{00000000-0010-0000-0000-000001000000}" name="实际费用" totalsRowLabel="汇总" dataDxfId="58" totalsRowDxfId="57" totalsRowCellStyle="输入">
      <calculatedColumnFormula>INDEX(OperatingExpenses[],MATCH(Top5Expenses[[#This Row],[金额]],OperatingExpenses[前 5 项金额],0),1)</calculatedColumnFormula>
    </tableColumn>
    <tableColumn id="2" xr3:uid="{00000000-0010-0000-0000-000002000000}" name="金额" totalsRowFunction="sum" dataDxfId="56" totalsRowDxfId="55"/>
    <tableColumn id="3" xr3:uid="{00000000-0010-0000-0000-000003000000}" name="占费用的百分比" totalsRowFunction="sum" dataDxfId="54" totalsRowDxfId="53" totalsRowCellStyle="百分比">
      <calculatedColumnFormula>Top5Expenses[[#This Row],[金额]]/$D$7</calculatedColumnFormula>
    </tableColumn>
    <tableColumn id="4" xr3:uid="{00000000-0010-0000-0000-000004000000}" name="15% 缩减金额" totalsRowFunction="sum" dataDxfId="52" totalsRowDxfId="51">
      <calculatedColumnFormula>Top5Expenses[[#This Row],[金额]]*0.15</calculatedColumnFormula>
    </tableColumn>
  </tableColumns>
  <tableStyleInfo name="每月预算" showFirstColumn="0" showLastColumn="0" showRowStripes="1" showColumnStripes="0"/>
  <extLst>
    <ext xmlns:x14="http://schemas.microsoft.com/office/spreadsheetml/2009/9/main" uri="{504A1905-F514-4f6f-8877-14C23A59335A}">
      <x14:table altTextSummary="此表会自动更新前 5 项运营费用的类目、金额、占费用的百分比以及 15% 的缩减金额"/>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表2" displayName="表2" ref="B4:E8" totalsRowCount="1" headerRowDxfId="50" dataDxfId="49">
  <autoFilter ref="B4:E7" xr:uid="{00000000-0009-0000-0100-000002000000}"/>
  <tableColumns count="4">
    <tableColumn id="1" xr3:uid="{00000000-0010-0000-0100-000001000000}" name="预算总额" totalsRowLabel="余额（收入减费用）" dataDxfId="48" totalsRowDxfId="47"/>
    <tableColumn id="2" xr3:uid="{00000000-0010-0000-0100-000002000000}" name="估算金额" totalsRowFunction="custom" dataDxfId="46" totalsRowDxfId="45">
      <totalsRowFormula>C5-C6-C7</totalsRowFormula>
    </tableColumn>
    <tableColumn id="3" xr3:uid="{00000000-0010-0000-0100-000003000000}" name="实际金额" totalsRowFunction="custom" dataDxfId="44" totalsRowDxfId="43">
      <totalsRowFormula>D5-D6-D7</totalsRowFormula>
    </tableColumn>
    <tableColumn id="4" xr3:uid="{00000000-0010-0000-0100-000004000000}" name="差额" totalsRowFunction="sum" dataDxfId="42" totalsRowDxfId="41"/>
  </tableColumns>
  <tableStyleInfo name="每月预算"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收入" displayName="收入" ref="B4:F8" totalsRowCount="1" headerRowDxfId="39" dataDxfId="38" totalsRowDxfId="37">
  <autoFilter ref="B4:F7" xr:uid="{00000000-0009-0000-0100-000003000000}"/>
  <tableColumns count="5">
    <tableColumn id="1" xr3:uid="{00000000-0010-0000-0200-000001000000}" name="收入" totalsRowLabel="总收入" dataDxfId="36" totalsRowDxfId="35"/>
    <tableColumn id="2" xr3:uid="{00000000-0010-0000-0200-000002000000}" name="估算金额" totalsRowFunction="sum" dataDxfId="34" totalsRowDxfId="33"/>
    <tableColumn id="3" xr3:uid="{00000000-0010-0000-0200-000003000000}" name="实际金额" totalsRowFunction="sum" dataDxfId="32" totalsRowDxfId="31"/>
    <tableColumn id="5" xr3:uid="{00000000-0010-0000-0200-000005000000}" name="前 5 项金额" dataDxfId="30" totalsRowDxfId="29">
      <calculatedColumnFormula>收入[[#This Row],[实际金额]]+(10^-6)*ROW(收入[[#This Row],[实际金额]])</calculatedColumnFormula>
    </tableColumn>
    <tableColumn id="4" xr3:uid="{00000000-0010-0000-0200-000004000000}" name="差额" totalsRowFunction="sum" dataDxfId="28" totalsRowDxfId="27">
      <calculatedColumnFormula>收入[[#This Row],[实际金额]]-收入[[#This Row],[估算金额]]</calculatedColumnFormula>
    </tableColumn>
  </tableColumns>
  <tableStyleInfo name="每月预算"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PersonnelExpenses" displayName="PersonnelExpenses" ref="B4:F8" totalsRowCount="1" headerRowDxfId="26" dataDxfId="25" totalsRowDxfId="24">
  <autoFilter ref="B4:F7" xr:uid="{00000000-0009-0000-0100-000007000000}"/>
  <tableColumns count="5">
    <tableColumn id="1" xr3:uid="{00000000-0010-0000-0300-000001000000}" name="人事费用" totalsRowLabel="人事总费用" dataDxfId="23" totalsRowDxfId="22"/>
    <tableColumn id="2" xr3:uid="{00000000-0010-0000-0300-000002000000}" name="估算金额" totalsRowFunction="sum" dataDxfId="21" totalsRowDxfId="20"/>
    <tableColumn id="3" xr3:uid="{00000000-0010-0000-0300-000003000000}" name="实际金额" totalsRowFunction="sum" dataDxfId="19" totalsRowDxfId="18"/>
    <tableColumn id="4" xr3:uid="{00000000-0010-0000-0300-000004000000}" name="前 5 项金额" dataDxfId="17" totalsRowDxfId="16">
      <calculatedColumnFormula>PersonnelExpenses[[#This Row],[实际金额]]+(10^-6)*ROW(PersonnelExpenses[[#This Row],[实际金额]])</calculatedColumnFormula>
    </tableColumn>
    <tableColumn id="5" xr3:uid="{00000000-0010-0000-0300-000005000000}" name="差额" totalsRowFunction="sum" dataDxfId="15" totalsRowDxfId="14">
      <calculatedColumnFormula>PersonnelExpenses[[#This Row],[估算金额]]-PersonnelExpenses[[#This Row],[实际金额]]</calculatedColumnFormula>
    </tableColumn>
  </tableColumns>
  <tableStyleInfo name="每月预算" showFirstColumn="0" showLastColumn="0" showRowStripes="1" showColumnStripes="0"/>
  <extLst>
    <ext xmlns:x14="http://schemas.microsoft.com/office/spreadsheetml/2009/9/main" uri="{504A1905-F514-4f6f-8877-14C23A59335A}">
      <x14:table altTextSummary="请在此表中输入人事费用、估算的值及实际的值。将会自动计算差额"/>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OperatingExpenses" displayName="OperatingExpenses" ref="B4:F25" totalsRowCount="1" headerRowDxfId="12" dataDxfId="11" totalsRowDxfId="10">
  <autoFilter ref="B4:F24" xr:uid="{00000000-0009-0000-0100-000009000000}"/>
  <sortState xmlns:xlrd2="http://schemas.microsoft.com/office/spreadsheetml/2017/richdata2" ref="B12:F32">
    <sortCondition ref="B16:B37"/>
  </sortState>
  <tableColumns count="5">
    <tableColumn id="1" xr3:uid="{00000000-0010-0000-0400-000001000000}" name="运营费用" totalsRowLabel="总运营费用" dataDxfId="9" totalsRowDxfId="8"/>
    <tableColumn id="2" xr3:uid="{00000000-0010-0000-0400-000002000000}" name="估算金额" totalsRowFunction="sum" dataDxfId="7" totalsRowDxfId="6"/>
    <tableColumn id="3" xr3:uid="{00000000-0010-0000-0400-000003000000}" name="实际金额" totalsRowFunction="sum" dataDxfId="5" totalsRowDxfId="4"/>
    <tableColumn id="5" xr3:uid="{00000000-0010-0000-0400-000005000000}" name="前 5 项金额" dataDxfId="3" totalsRowDxfId="2">
      <calculatedColumnFormula>OperatingExpenses[[#This Row],[实际金额]]+(10^-6)*ROW(OperatingExpenses[[#This Row],[实际金额]])</calculatedColumnFormula>
    </tableColumn>
    <tableColumn id="4" xr3:uid="{00000000-0010-0000-0400-000004000000}" name="差额" totalsRowFunction="sum" dataDxfId="1" totalsRowDxfId="0">
      <calculatedColumnFormula>OperatingExpenses[[#This Row],[估算金额]]-OperatingExpenses[[#This Row],[实际金额]]</calculatedColumnFormula>
    </tableColumn>
  </tableColumns>
  <tableStyleInfo name="每月预算" showFirstColumn="0" showLastColumn="0" showRowStripes="1" showColumnStripes="0"/>
  <extLst>
    <ext xmlns:x14="http://schemas.microsoft.com/office/spreadsheetml/2009/9/main" uri="{504A1905-F514-4f6f-8877-14C23A59335A}">
      <x14:table altTextSummary="在此表中输入运营支出、估算的值及实际的值。将会自动计算差额"/>
    </ext>
  </extLst>
</table>
</file>

<file path=xl/theme/theme1.xml><?xml version="1.0" encoding="utf-8"?>
<a:theme xmlns:a="http://schemas.openxmlformats.org/drawingml/2006/main" name="Thatch">
  <a:themeElements>
    <a:clrScheme name="Small Business Budget">
      <a:dk1>
        <a:sysClr val="windowText" lastClr="000000"/>
      </a:dk1>
      <a:lt1>
        <a:sysClr val="window" lastClr="FFFFFF"/>
      </a:lt1>
      <a:dk2>
        <a:srgbClr val="355A61"/>
      </a:dk2>
      <a:lt2>
        <a:srgbClr val="DBE3E9"/>
      </a:lt2>
      <a:accent1>
        <a:srgbClr val="62799E"/>
      </a:accent1>
      <a:accent2>
        <a:srgbClr val="B3C035"/>
      </a:accent2>
      <a:accent3>
        <a:srgbClr val="908F74"/>
      </a:accent3>
      <a:accent4>
        <a:srgbClr val="7EA67F"/>
      </a:accent4>
      <a:accent5>
        <a:srgbClr val="5588A5"/>
      </a:accent5>
      <a:accent6>
        <a:srgbClr val="559592"/>
      </a:accent6>
      <a:hlink>
        <a:srgbClr val="66AACD"/>
      </a:hlink>
      <a:folHlink>
        <a:srgbClr val="809DB3"/>
      </a:folHlink>
    </a:clrScheme>
    <a:fontScheme name="Small Business Budget">
      <a:majorFont>
        <a:latin typeface="Gill Sans MT"/>
        <a:ea typeface=""/>
        <a:cs typeface=""/>
      </a:majorFont>
      <a:minorFont>
        <a:latin typeface="Gill Sans MT"/>
        <a:ea typeface=""/>
        <a:cs typeface=""/>
      </a:minorFont>
    </a:fontScheme>
    <a:fmtScheme name="Thatch">
      <a:fillStyleLst>
        <a:solidFill>
          <a:schemeClr val="phClr"/>
        </a:solidFill>
        <a:gradFill rotWithShape="1">
          <a:gsLst>
            <a:gs pos="0">
              <a:schemeClr val="phClr">
                <a:tint val="79000"/>
                <a:satMod val="180000"/>
              </a:schemeClr>
            </a:gs>
            <a:gs pos="65000">
              <a:schemeClr val="phClr">
                <a:tint val="52000"/>
                <a:satMod val="250000"/>
              </a:schemeClr>
            </a:gs>
            <a:gs pos="100000">
              <a:schemeClr val="phClr">
                <a:tint val="29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63500" dist="25400" dir="5400000" rotWithShape="0">
              <a:srgbClr val="000000">
                <a:alpha val="43000"/>
              </a:srgbClr>
            </a:outerShdw>
          </a:effectLst>
        </a:effectStyle>
        <a:effectStyle>
          <a:effectLst>
            <a:outerShdw blurRad="63500" dist="25400" dir="5400000" rotWithShape="0">
              <a:srgbClr val="000000">
                <a:alpha val="43000"/>
              </a:srgbClr>
            </a:outerShdw>
          </a:effectLst>
          <a:scene3d>
            <a:camera prst="orthographicFront">
              <a:rot lat="0" lon="0" rev="0"/>
            </a:camera>
            <a:lightRig rig="brightRoom" dir="t">
              <a:rot lat="0" lon="0" rev="8700000"/>
            </a:lightRig>
          </a:scene3d>
          <a:sp3d contourW="12700" prstMaterial="dkEdge">
            <a:bevelT w="0" h="0" prst="relaxedInset"/>
            <a:contourClr>
              <a:schemeClr val="phClr">
                <a:shade val="65000"/>
                <a:satMod val="150000"/>
              </a:schemeClr>
            </a:contourClr>
          </a:sp3d>
        </a:effectStyle>
        <a:effectStyle>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a:effectStyle>
      </a:effectStyleLst>
      <a:bgFillStyleLst>
        <a:solidFill>
          <a:schemeClr val="phClr"/>
        </a:solidFill>
        <a:gradFill rotWithShape="1">
          <a:gsLst>
            <a:gs pos="0">
              <a:schemeClr val="phClr">
                <a:tint val="85000"/>
                <a:shade val="95000"/>
                <a:satMod val="200000"/>
              </a:schemeClr>
            </a:gs>
            <a:gs pos="53000">
              <a:schemeClr val="phClr">
                <a:shade val="60000"/>
                <a:satMod val="220000"/>
              </a:schemeClr>
            </a:gs>
            <a:gs pos="100000">
              <a:schemeClr val="phClr">
                <a:shade val="45000"/>
                <a:satMod val="220000"/>
              </a:schemeClr>
            </a:gs>
          </a:gsLst>
          <a:lin ang="16200000" scaled="0"/>
        </a:gradFill>
        <a:gradFill rotWithShape="1">
          <a:gsLst>
            <a:gs pos="0">
              <a:schemeClr val="phClr">
                <a:tint val="83000"/>
                <a:shade val="97000"/>
                <a:satMod val="230000"/>
              </a:schemeClr>
            </a:gs>
            <a:gs pos="100000">
              <a:schemeClr val="phClr">
                <a:shade val="35000"/>
                <a:satMod val="250000"/>
              </a:schemeClr>
            </a:gs>
          </a:gsLst>
          <a:path path="circle">
            <a:fillToRect l="15000" t="50000" r="85000" b="6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pageSetUpPr autoPageBreaks="0" fitToPage="1"/>
  </sheetPr>
  <dimension ref="A1:U42"/>
  <sheetViews>
    <sheetView showGridLines="0" tabSelected="1" zoomScaleNormal="100" workbookViewId="0"/>
  </sheetViews>
  <sheetFormatPr defaultColWidth="9.109375" defaultRowHeight="16.5" customHeight="1" x14ac:dyDescent="0.3"/>
  <cols>
    <col min="1" max="1" width="4.109375" style="16" customWidth="1"/>
    <col min="2" max="2" width="23.44140625" style="16" customWidth="1"/>
    <col min="3" max="5" width="15.21875" style="16" customWidth="1"/>
    <col min="6" max="7" width="4.109375" style="16" customWidth="1"/>
    <col min="8" max="18" width="7.44140625" style="16" customWidth="1"/>
    <col min="19" max="19" width="6.21875" style="16" customWidth="1"/>
    <col min="20" max="20" width="4.33203125" style="16" customWidth="1"/>
    <col min="21" max="16384" width="9.109375" style="16"/>
  </cols>
  <sheetData>
    <row r="1" spans="1:20" ht="37.9" customHeight="1" x14ac:dyDescent="0.4">
      <c r="A1" s="17"/>
      <c r="B1" s="43" t="s">
        <v>0</v>
      </c>
      <c r="C1" s="43"/>
      <c r="D1" s="2"/>
      <c r="E1" s="3" t="s">
        <v>13</v>
      </c>
      <c r="F1" s="26"/>
      <c r="G1" s="42"/>
      <c r="H1" s="42"/>
      <c r="I1" s="42"/>
      <c r="J1" s="42"/>
      <c r="K1" s="42"/>
      <c r="L1" s="42"/>
      <c r="M1" s="42"/>
      <c r="N1" s="42"/>
      <c r="O1" s="42"/>
      <c r="P1" s="42"/>
      <c r="Q1" s="42"/>
      <c r="R1" s="42"/>
      <c r="S1" s="42"/>
      <c r="T1" s="27"/>
    </row>
    <row r="2" spans="1:20" ht="58.9" customHeight="1" x14ac:dyDescent="0.3">
      <c r="A2" s="17"/>
      <c r="B2" s="41" t="s">
        <v>1</v>
      </c>
      <c r="C2" s="41"/>
      <c r="D2" s="41"/>
      <c r="E2" s="41"/>
      <c r="F2" s="26"/>
      <c r="G2" s="42"/>
      <c r="H2" s="42"/>
      <c r="I2" s="42"/>
      <c r="J2" s="42"/>
      <c r="K2" s="42"/>
      <c r="L2" s="42"/>
      <c r="M2" s="42"/>
      <c r="N2" s="42"/>
      <c r="O2" s="42"/>
      <c r="P2" s="42"/>
      <c r="Q2" s="42"/>
      <c r="R2" s="42"/>
      <c r="S2" s="42"/>
      <c r="T2" s="27"/>
    </row>
    <row r="3" spans="1:20" ht="15" customHeight="1" x14ac:dyDescent="0.3">
      <c r="T3" s="27"/>
    </row>
    <row r="4" spans="1:20" s="25" customFormat="1" ht="36" customHeight="1" x14ac:dyDescent="0.3">
      <c r="B4" s="19" t="s">
        <v>2</v>
      </c>
      <c r="C4" s="20" t="s">
        <v>9</v>
      </c>
      <c r="D4" s="20" t="s">
        <v>11</v>
      </c>
      <c r="E4" s="20" t="s">
        <v>14</v>
      </c>
      <c r="T4" s="28"/>
    </row>
    <row r="5" spans="1:20" ht="28.9" customHeight="1" x14ac:dyDescent="0.3">
      <c r="B5" s="21" t="s">
        <v>3</v>
      </c>
      <c r="C5" s="36">
        <f>收入[[#Totals],[估算金额]]</f>
        <v>63300</v>
      </c>
      <c r="D5" s="36">
        <f>收入[[#Totals],[实际金额]]</f>
        <v>57450</v>
      </c>
      <c r="E5" s="37">
        <f>IF(每月预算摘要!$B5="收入",每月预算摘要!$D5-每月预算摘要!$C5,每月预算摘要!$C5-每月预算摘要!$D5)</f>
        <v>-5850</v>
      </c>
      <c r="T5" s="27"/>
    </row>
    <row r="6" spans="1:20" ht="28.9" customHeight="1" x14ac:dyDescent="0.3">
      <c r="B6" s="21" t="s">
        <v>4</v>
      </c>
      <c r="C6" s="36">
        <f>PersonnelExpenses[[#Totals],[估算金额]]</f>
        <v>18500</v>
      </c>
      <c r="D6" s="36">
        <f>PersonnelExpenses[[#Totals],[实际金额]]</f>
        <v>14100</v>
      </c>
      <c r="E6" s="37">
        <f>IF(每月预算摘要!$B6="收入",每月预算摘要!$D6-每月预算摘要!$C6,每月预算摘要!$C6-每月预算摘要!$D6)</f>
        <v>4400</v>
      </c>
      <c r="T6" s="27"/>
    </row>
    <row r="7" spans="1:20" ht="28.9" customHeight="1" x14ac:dyDescent="0.3">
      <c r="B7" s="21" t="s">
        <v>5</v>
      </c>
      <c r="C7" s="36">
        <f>OperatingExpenses[[#Totals],[估算金额]]</f>
        <v>36000</v>
      </c>
      <c r="D7" s="36">
        <f>OperatingExpenses[[#Totals],[实际金额]]</f>
        <v>35530</v>
      </c>
      <c r="E7" s="37">
        <f>IF(每月预算摘要!$B7="收入",每月预算摘要!$D7-每月预算摘要!$C7,每月预算摘要!$C7-每月预算摘要!$D7)</f>
        <v>470</v>
      </c>
      <c r="T7" s="27"/>
    </row>
    <row r="8" spans="1:20" ht="29.1" customHeight="1" x14ac:dyDescent="0.3">
      <c r="B8" s="21" t="s">
        <v>6</v>
      </c>
      <c r="C8" s="36">
        <f>C5-C6-C7</f>
        <v>8800</v>
      </c>
      <c r="D8" s="36">
        <f>D5-D6-D7</f>
        <v>7820</v>
      </c>
      <c r="E8" s="37">
        <f>SUBTOTAL(109,表2[差额])</f>
        <v>-980</v>
      </c>
      <c r="T8" s="27"/>
    </row>
    <row r="9" spans="1:20" x14ac:dyDescent="0.3">
      <c r="T9" s="27"/>
    </row>
    <row r="10" spans="1:20" ht="36" customHeight="1" x14ac:dyDescent="0.4">
      <c r="B10" s="44" t="s">
        <v>7</v>
      </c>
      <c r="C10" s="44"/>
      <c r="D10" s="44"/>
      <c r="E10" s="44"/>
      <c r="T10" s="27"/>
    </row>
    <row r="11" spans="1:20" ht="28.9" customHeight="1" x14ac:dyDescent="0.3">
      <c r="B11" s="19" t="s">
        <v>8</v>
      </c>
      <c r="C11" s="20" t="s">
        <v>10</v>
      </c>
      <c r="D11" s="20" t="s">
        <v>12</v>
      </c>
      <c r="E11" s="20" t="s">
        <v>15</v>
      </c>
      <c r="T11" s="27"/>
    </row>
    <row r="12" spans="1:20" ht="28.9" customHeight="1" x14ac:dyDescent="0.3">
      <c r="B12" s="21" t="str">
        <f>INDEX(OperatingExpenses[],MATCH(Top5Expenses[[#This Row],[金额]],OperatingExpenses[前 5 项金额],0),1)</f>
        <v>保养或修理费用</v>
      </c>
      <c r="C12" s="38">
        <f>LARGE(OperatingExpenses[前 5 项金额],1)</f>
        <v>4600.0000140000002</v>
      </c>
      <c r="D12" s="1">
        <f>Top5Expenses[[#This Row],[金额]]/$D$7</f>
        <v>0.12946805555868282</v>
      </c>
      <c r="E12" s="38">
        <f>Top5Expenses[[#This Row],[金额]]*0.15</f>
        <v>690.00000209999996</v>
      </c>
      <c r="T12" s="27"/>
    </row>
    <row r="13" spans="1:20" ht="28.9" customHeight="1" x14ac:dyDescent="0.3">
      <c r="B13" s="21" t="str">
        <f>INDEX(OperatingExpenses[],MATCH(Top5Expenses[[#This Row],[金额]],OperatingExpenses[前 5 项金额],0),1)</f>
        <v>日用品</v>
      </c>
      <c r="C13" s="38">
        <f>LARGE(OperatingExpenses[前 5 项金额],2)</f>
        <v>4500.0000200000004</v>
      </c>
      <c r="D13" s="1">
        <f>Top5Expenses[[#This Row],[金额]]/$D$7</f>
        <v>0.12665353278919225</v>
      </c>
      <c r="E13" s="38">
        <f>Top5Expenses[[#This Row],[金额]]*0.15</f>
        <v>675.00000299999999</v>
      </c>
      <c r="T13" s="27"/>
    </row>
    <row r="14" spans="1:20" ht="28.9" customHeight="1" x14ac:dyDescent="0.3">
      <c r="B14" s="21" t="str">
        <f>INDEX(OperatingExpenses[],MATCH(Top5Expenses[[#This Row],[金额]],OperatingExpenses[前 5 项金额],0),1)</f>
        <v>租金或按揭费用</v>
      </c>
      <c r="C14" s="38">
        <f>LARGE(OperatingExpenses[前 5 项金额],3)</f>
        <v>4500.0000170000003</v>
      </c>
      <c r="D14" s="1">
        <f>Top5Expenses[[#This Row],[金额]]/$D$7</f>
        <v>0.12665353270475654</v>
      </c>
      <c r="E14" s="38">
        <f>Top5Expenses[[#This Row],[金额]]*0.15</f>
        <v>675.00000254999998</v>
      </c>
      <c r="T14" s="27"/>
    </row>
    <row r="15" spans="1:20" ht="28.9" customHeight="1" x14ac:dyDescent="0.3">
      <c r="B15" s="21" t="str">
        <f>INDEX(OperatingExpenses[],MATCH(Top5Expenses[[#This Row],[金额]],OperatingExpenses[前 5 项金额],0),1)</f>
        <v>税款</v>
      </c>
      <c r="C15" s="38">
        <f>LARGE(OperatingExpenses[前 5 项金额],4)</f>
        <v>3200.0000209999998</v>
      </c>
      <c r="D15" s="1">
        <f>Top5Expenses[[#This Row],[金额]]/$D$7</f>
        <v>9.0064734618632139E-2</v>
      </c>
      <c r="E15" s="38">
        <f>Top5Expenses[[#This Row],[金额]]*0.15</f>
        <v>480.00000314999994</v>
      </c>
      <c r="T15" s="27"/>
    </row>
    <row r="16" spans="1:20" ht="28.9" customHeight="1" x14ac:dyDescent="0.3">
      <c r="B16" s="21" t="str">
        <f>INDEX(OperatingExpenses[],MATCH(Top5Expenses[[#This Row],[金额]],OperatingExpenses[前 5 项金额],0),1)</f>
        <v>广告</v>
      </c>
      <c r="C16" s="38">
        <f>LARGE(OperatingExpenses[前 5 项金额],5)</f>
        <v>2500.0000049999999</v>
      </c>
      <c r="D16" s="1">
        <f>Top5Expenses[[#This Row],[金额]]/$D$7</f>
        <v>7.0363073599774839E-2</v>
      </c>
      <c r="E16" s="38">
        <f>Top5Expenses[[#This Row],[金额]]*0.15</f>
        <v>375.00000074999997</v>
      </c>
      <c r="G16" s="29"/>
      <c r="H16" s="29"/>
      <c r="I16" s="29"/>
      <c r="J16" s="29"/>
      <c r="K16" s="29"/>
      <c r="L16" s="29"/>
      <c r="M16" s="29"/>
      <c r="N16" s="29"/>
      <c r="O16" s="29"/>
      <c r="P16" s="29"/>
      <c r="Q16" s="29"/>
      <c r="R16" s="29"/>
      <c r="S16" s="29"/>
      <c r="T16" s="27"/>
    </row>
    <row r="17" spans="2:21" ht="29.1" customHeight="1" x14ac:dyDescent="0.3">
      <c r="B17" s="4" t="s">
        <v>47</v>
      </c>
      <c r="C17" s="39">
        <f>SUBTOTAL(109,Top5Expenses[金额])</f>
        <v>19300.000077000004</v>
      </c>
      <c r="D17" s="5">
        <f>SUBTOTAL(109,Top5Expenses[占费用的百分比])</f>
        <v>0.54320292927103853</v>
      </c>
      <c r="E17" s="39">
        <f>SUBTOTAL(109,Top5Expenses[15% 缩减金额])</f>
        <v>2895.0000115499997</v>
      </c>
      <c r="Q17" s="6"/>
      <c r="R17" s="6"/>
    </row>
    <row r="18" spans="2:21" ht="16.5" customHeight="1" x14ac:dyDescent="0.3">
      <c r="Q18" s="6"/>
      <c r="R18" s="6"/>
    </row>
    <row r="19" spans="2:21" ht="16.5" customHeight="1" x14ac:dyDescent="0.3">
      <c r="Q19" s="6"/>
      <c r="R19" s="6"/>
    </row>
    <row r="20" spans="2:21" ht="16.5" customHeight="1" x14ac:dyDescent="0.3">
      <c r="Q20" s="6"/>
      <c r="R20" s="6"/>
    </row>
    <row r="21" spans="2:21" ht="16.5" customHeight="1" x14ac:dyDescent="0.3">
      <c r="Q21" s="6"/>
      <c r="R21" s="6"/>
    </row>
    <row r="22" spans="2:21" ht="16.5" customHeight="1" x14ac:dyDescent="0.3">
      <c r="Q22" s="6"/>
      <c r="R22" s="6"/>
    </row>
    <row r="23" spans="2:21" ht="16.5" customHeight="1" x14ac:dyDescent="0.3">
      <c r="Q23" s="6"/>
      <c r="R23" s="6"/>
    </row>
    <row r="24" spans="2:21" ht="16.5" customHeight="1" x14ac:dyDescent="0.3">
      <c r="Q24" s="6"/>
      <c r="R24" s="6"/>
    </row>
    <row r="25" spans="2:21" ht="16.5" customHeight="1" x14ac:dyDescent="0.3">
      <c r="Q25" s="6"/>
      <c r="R25" s="6"/>
    </row>
    <row r="26" spans="2:21" ht="16.5" customHeight="1" x14ac:dyDescent="0.75">
      <c r="Q26" s="6"/>
      <c r="R26" s="6"/>
      <c r="S26" s="30"/>
      <c r="T26" s="30"/>
      <c r="U26" s="30"/>
    </row>
    <row r="27" spans="2:21" ht="16.5" customHeight="1" x14ac:dyDescent="0.3">
      <c r="Q27" s="6"/>
      <c r="R27" s="6"/>
    </row>
    <row r="28" spans="2:21" ht="16.5" customHeight="1" x14ac:dyDescent="0.3">
      <c r="Q28" s="6"/>
      <c r="R28" s="6"/>
    </row>
    <row r="29" spans="2:21" ht="16.5" customHeight="1" x14ac:dyDescent="0.3">
      <c r="Q29" s="6"/>
      <c r="R29" s="6"/>
    </row>
    <row r="30" spans="2:21" ht="16.5" customHeight="1" x14ac:dyDescent="0.3">
      <c r="Q30" s="6"/>
      <c r="R30" s="6"/>
    </row>
    <row r="31" spans="2:21" ht="16.5" customHeight="1" x14ac:dyDescent="0.3">
      <c r="Q31" s="6"/>
      <c r="R31" s="6"/>
    </row>
    <row r="32" spans="2:21" ht="16.5" customHeight="1" x14ac:dyDescent="0.3">
      <c r="Q32" s="6"/>
      <c r="R32" s="6"/>
    </row>
    <row r="33" spans="17:18" ht="16.5" customHeight="1" x14ac:dyDescent="0.3">
      <c r="Q33" s="6"/>
      <c r="R33" s="6"/>
    </row>
    <row r="34" spans="17:18" ht="16.5" customHeight="1" x14ac:dyDescent="0.3">
      <c r="Q34" s="6"/>
      <c r="R34" s="6"/>
    </row>
    <row r="35" spans="17:18" ht="16.5" customHeight="1" x14ac:dyDescent="0.3">
      <c r="Q35" s="6"/>
      <c r="R35" s="6"/>
    </row>
    <row r="36" spans="17:18" ht="16.5" customHeight="1" x14ac:dyDescent="0.3">
      <c r="Q36" s="6"/>
      <c r="R36" s="6"/>
    </row>
    <row r="37" spans="17:18" ht="16.5" customHeight="1" x14ac:dyDescent="0.3">
      <c r="Q37" s="6"/>
      <c r="R37" s="6"/>
    </row>
    <row r="38" spans="17:18" ht="16.5" customHeight="1" x14ac:dyDescent="0.3">
      <c r="Q38" s="6"/>
      <c r="R38" s="6"/>
    </row>
    <row r="39" spans="17:18" ht="16.5" customHeight="1" x14ac:dyDescent="0.3">
      <c r="Q39" s="6"/>
      <c r="R39" s="6"/>
    </row>
    <row r="40" spans="17:18" ht="16.5" customHeight="1" x14ac:dyDescent="0.3">
      <c r="Q40" s="6"/>
      <c r="R40" s="6"/>
    </row>
    <row r="41" spans="17:18" ht="16.5" customHeight="1" x14ac:dyDescent="0.3">
      <c r="Q41" s="6"/>
      <c r="R41" s="6"/>
    </row>
    <row r="42" spans="17:18" ht="16.5" customHeight="1" x14ac:dyDescent="0.3">
      <c r="Q42" s="6"/>
      <c r="R42" s="6"/>
    </row>
  </sheetData>
  <sheetProtection insertColumns="0" insertRows="0" deleteColumns="0" deleteRows="0" selectLockedCells="1" autoFilter="0"/>
  <mergeCells count="4">
    <mergeCell ref="B2:E2"/>
    <mergeCell ref="G1:S2"/>
    <mergeCell ref="B1:C1"/>
    <mergeCell ref="B10:E10"/>
  </mergeCells>
  <phoneticPr fontId="27" type="noConversion"/>
  <conditionalFormatting sqref="C5:E8 C12:E17">
    <cfRule type="cellIs" dxfId="65" priority="7" operator="lessThan">
      <formula>0</formula>
    </cfRule>
  </conditionalFormatting>
  <conditionalFormatting sqref="D12:E17">
    <cfRule type="cellIs" dxfId="64" priority="6" operator="lessThan">
      <formula>0</formula>
    </cfRule>
  </conditionalFormatting>
  <conditionalFormatting sqref="I17:K42 O17:Q42">
    <cfRule type="cellIs" dxfId="63" priority="5" operator="lessThan">
      <formula>0</formula>
    </cfRule>
  </conditionalFormatting>
  <conditionalFormatting sqref="C7:E7">
    <cfRule type="cellIs" dxfId="62" priority="4" operator="lessThan">
      <formula>0</formula>
    </cfRule>
  </conditionalFormatting>
  <conditionalFormatting sqref="C8">
    <cfRule type="cellIs" dxfId="61" priority="2" operator="lessThan">
      <formula>0</formula>
    </cfRule>
  </conditionalFormatting>
  <conditionalFormatting sqref="D8">
    <cfRule type="cellIs" dxfId="60" priority="1" operator="lessThan">
      <formula>0</formula>
    </cfRule>
  </conditionalFormatting>
  <dataValidations count="13">
    <dataValidation allowBlank="1" showInputMessage="1" showErrorMessage="1" prompt="在此工作簿中创建每月业务预算。概述位于此工作表中，在对应工作表的每月收入、个人支出和运营支出中输入收入详细信息" sqref="A1" xr:uid="{00000000-0002-0000-0000-000000000000}"/>
    <dataValidation allowBlank="1" showInputMessage="1" showErrorMessage="1" prompt="在此单元格中输入公司名称" sqref="B1" xr:uid="{00000000-0002-0000-0000-000001000000}"/>
    <dataValidation allowBlank="1" showInputMessage="1" showErrorMessage="1" prompt="收入和支出的预算总额（估算值和实际值）根据其他工作表中输入的金额自动计算。可以自动调整余额和差额" sqref="B4" xr:uid="{00000000-0002-0000-0000-000003000000}"/>
    <dataValidation allowBlank="1" showInputMessage="1" showErrorMessage="1" prompt="将在此标题下的此列中自动计算估算总额" sqref="C4" xr:uid="{00000000-0002-0000-0000-000004000000}"/>
    <dataValidation allowBlank="1" showInputMessage="1" showErrorMessage="1" prompt="将在此标题下的此列中自动计算实际总额" sqref="D4" xr:uid="{00000000-0002-0000-0000-000005000000}"/>
    <dataValidation allowBlank="1" showInputMessage="1" showErrorMessage="1" prompt="此标题下的此列中会自动计算估算总额与实际总额之间的差额" sqref="E4" xr:uid="{00000000-0002-0000-0000-000006000000}"/>
    <dataValidation allowBlank="1" showInputMessage="1" showErrorMessage="1" prompt="下方的表中可自动更新前 5 项运营费用" sqref="B10" xr:uid="{00000000-0002-0000-0000-000007000000}"/>
    <dataValidation allowBlank="1" showInputMessage="1" showErrorMessage="1" prompt="将在此标题下的此列中自动更新前 5 项费用" sqref="B11" xr:uid="{00000000-0002-0000-0000-000008000000}"/>
    <dataValidation allowBlank="1" showInputMessage="1" showErrorMessage="1" prompt="此标题下此列中的金额将自动更新" sqref="C11" xr:uid="{00000000-0002-0000-0000-000009000000}"/>
    <dataValidation allowBlank="1" showInputMessage="1" showErrorMessage="1" prompt="此标题下的此列中可自动计算它在费用中所占的百分比" sqref="D11" xr:uid="{00000000-0002-0000-0000-00000A000000}"/>
    <dataValidation allowBlank="1" showInputMessage="1" showErrorMessage="1" prompt="在此标题下的此列中可自动计算 15% 的缩减金额" sqref="E11" xr:uid="{00000000-0002-0000-0000-00000B000000}"/>
    <dataValidation allowBlank="1" showInputMessage="1" showErrorMessage="1" prompt="此工作表的标题位于此单元格中，在单元格 E1 中输入日期。将在总计表格的单元格 B4 开始自动计算总预算" sqref="B2:E2" xr:uid="{00000000-0002-0000-0000-00000D000000}"/>
    <dataValidation allowBlank="1" showInputMessage="1" showErrorMessage="1" prompt="在此单元格中输入日期" sqref="E1" xr:uid="{00000000-0002-0000-0000-00000E000000}"/>
  </dataValidations>
  <printOptions horizontalCentered="1"/>
  <pageMargins left="0.25" right="0.25" top="0.25" bottom="0.25" header="0" footer="0"/>
  <pageSetup paperSize="9" fitToHeight="0" orientation="portrait" r:id="rId1"/>
  <headerFooter differentFirst="1">
    <oddFooter>Page &amp;P of &amp;N</oddFooter>
  </headerFooter>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autoPageBreaks="0" fitToPage="1"/>
  </sheetPr>
  <dimension ref="A1:S127"/>
  <sheetViews>
    <sheetView showGridLines="0" zoomScaleNormal="100" workbookViewId="0"/>
  </sheetViews>
  <sheetFormatPr defaultColWidth="9.109375" defaultRowHeight="30" customHeight="1" x14ac:dyDescent="0.3"/>
  <cols>
    <col min="1" max="1" width="4.109375" style="16" customWidth="1"/>
    <col min="2" max="2" width="23.44140625" style="33" customWidth="1"/>
    <col min="3" max="4" width="15.21875" style="33" customWidth="1"/>
    <col min="5" max="5" width="15.21875" style="33" hidden="1" customWidth="1"/>
    <col min="6" max="6" width="19.109375" style="33" customWidth="1"/>
    <col min="7" max="8" width="4.109375" style="33" customWidth="1"/>
    <col min="9" max="16384" width="9.109375" style="33"/>
  </cols>
  <sheetData>
    <row r="1" spans="1:19" ht="31.5" customHeight="1" x14ac:dyDescent="0.4">
      <c r="A1" s="15"/>
      <c r="B1" s="45" t="s">
        <v>0</v>
      </c>
      <c r="C1" s="45"/>
      <c r="D1" s="7"/>
      <c r="E1" s="8" t="s">
        <v>13</v>
      </c>
      <c r="F1" s="9" t="s">
        <v>13</v>
      </c>
      <c r="G1" s="10"/>
      <c r="H1" s="11"/>
      <c r="I1" s="11"/>
    </row>
    <row r="2" spans="1:19" ht="42" customHeight="1" x14ac:dyDescent="0.3">
      <c r="A2" s="15"/>
      <c r="B2" s="46" t="s">
        <v>1</v>
      </c>
      <c r="C2" s="46"/>
      <c r="D2" s="46"/>
      <c r="E2" s="46"/>
      <c r="F2" s="35"/>
      <c r="G2" s="35"/>
      <c r="H2" s="12"/>
      <c r="I2" s="12"/>
      <c r="J2" s="34"/>
      <c r="K2" s="34"/>
      <c r="L2" s="34"/>
      <c r="M2" s="34"/>
      <c r="N2" s="34"/>
      <c r="O2" s="34"/>
      <c r="P2" s="34"/>
      <c r="Q2" s="34"/>
      <c r="R2" s="34"/>
      <c r="S2" s="34"/>
    </row>
    <row r="3" spans="1:19" ht="15" customHeight="1" x14ac:dyDescent="0.3">
      <c r="A3" s="18"/>
      <c r="B3" s="32"/>
      <c r="C3" s="32"/>
      <c r="D3" s="32"/>
      <c r="E3" s="32"/>
      <c r="F3" s="32"/>
      <c r="G3" s="32"/>
      <c r="H3" s="11"/>
      <c r="I3" s="11"/>
    </row>
    <row r="4" spans="1:19" s="34" customFormat="1" ht="30" customHeight="1" x14ac:dyDescent="0.3">
      <c r="A4" s="23"/>
      <c r="B4" s="19" t="s">
        <v>3</v>
      </c>
      <c r="C4" s="20" t="s">
        <v>9</v>
      </c>
      <c r="D4" s="20" t="s">
        <v>11</v>
      </c>
      <c r="E4" s="20" t="s">
        <v>20</v>
      </c>
      <c r="F4" s="20" t="s">
        <v>14</v>
      </c>
      <c r="G4" s="32"/>
      <c r="H4" s="11"/>
      <c r="I4" s="11"/>
      <c r="J4" s="33"/>
      <c r="K4" s="33"/>
      <c r="L4" s="33"/>
      <c r="M4" s="33"/>
      <c r="N4" s="33"/>
      <c r="O4" s="33"/>
      <c r="P4" s="33"/>
      <c r="Q4" s="33"/>
      <c r="R4" s="33"/>
      <c r="S4" s="33"/>
    </row>
    <row r="5" spans="1:19" ht="30" customHeight="1" x14ac:dyDescent="0.3">
      <c r="A5" s="18"/>
      <c r="B5" s="31" t="s">
        <v>16</v>
      </c>
      <c r="C5" s="40">
        <v>60000</v>
      </c>
      <c r="D5" s="40">
        <v>54000</v>
      </c>
      <c r="E5" s="40">
        <f>收入[[#This Row],[实际金额]]+(10^-6)*ROW(收入[[#This Row],[实际金额]])</f>
        <v>54000.000005000002</v>
      </c>
      <c r="F5" s="40">
        <f>收入[[#This Row],[实际金额]]-收入[[#This Row],[估算金额]]</f>
        <v>-6000</v>
      </c>
      <c r="G5" s="32"/>
      <c r="H5" s="11"/>
      <c r="I5" s="11"/>
    </row>
    <row r="6" spans="1:19" ht="30" customHeight="1" x14ac:dyDescent="0.3">
      <c r="A6" s="18"/>
      <c r="B6" s="31" t="s">
        <v>17</v>
      </c>
      <c r="C6" s="40">
        <v>3000</v>
      </c>
      <c r="D6" s="40">
        <v>3000</v>
      </c>
      <c r="E6" s="40">
        <f>收入[[#This Row],[实际金额]]+(10^-6)*ROW(收入[[#This Row],[实际金额]])</f>
        <v>3000.0000060000002</v>
      </c>
      <c r="F6" s="40">
        <f>收入[[#This Row],[实际金额]]-收入[[#This Row],[估算金额]]</f>
        <v>0</v>
      </c>
      <c r="G6" s="32"/>
      <c r="H6" s="11"/>
      <c r="I6" s="11"/>
    </row>
    <row r="7" spans="1:19" ht="30" customHeight="1" x14ac:dyDescent="0.3">
      <c r="A7" s="18"/>
      <c r="B7" s="31" t="s">
        <v>18</v>
      </c>
      <c r="C7" s="40">
        <v>300</v>
      </c>
      <c r="D7" s="40">
        <v>450</v>
      </c>
      <c r="E7" s="40">
        <f>收入[[#This Row],[实际金额]]+(10^-6)*ROW(收入[[#This Row],[实际金额]])</f>
        <v>450.00000699999998</v>
      </c>
      <c r="F7" s="40">
        <f>收入[[#This Row],[实际金额]]-收入[[#This Row],[估算金额]]</f>
        <v>150</v>
      </c>
      <c r="G7" s="32"/>
      <c r="H7" s="11"/>
      <c r="I7" s="11"/>
    </row>
    <row r="8" spans="1:19" ht="30" customHeight="1" x14ac:dyDescent="0.3">
      <c r="A8" s="18"/>
      <c r="B8" s="31" t="s">
        <v>19</v>
      </c>
      <c r="C8" s="40">
        <f>SUBTOTAL(109,收入[估算金额])</f>
        <v>63300</v>
      </c>
      <c r="D8" s="40">
        <f>SUBTOTAL(109,收入[实际金额])</f>
        <v>57450</v>
      </c>
      <c r="E8" s="40"/>
      <c r="F8" s="40">
        <f>SUBTOTAL(109,收入[差额])</f>
        <v>-5850</v>
      </c>
      <c r="G8" s="32"/>
      <c r="H8" s="11"/>
      <c r="I8" s="11"/>
    </row>
    <row r="9" spans="1:19" ht="30" customHeight="1" x14ac:dyDescent="0.3">
      <c r="H9" s="13"/>
      <c r="I9" s="13"/>
    </row>
    <row r="10" spans="1:19" ht="30" customHeight="1" x14ac:dyDescent="0.3">
      <c r="H10" s="13"/>
      <c r="I10" s="13"/>
    </row>
    <row r="11" spans="1:19" ht="30" customHeight="1" x14ac:dyDescent="0.3">
      <c r="H11" s="13"/>
      <c r="I11" s="13"/>
    </row>
    <row r="12" spans="1:19" ht="30" customHeight="1" x14ac:dyDescent="0.3">
      <c r="H12" s="13"/>
      <c r="I12" s="13"/>
    </row>
    <row r="13" spans="1:19" ht="30" customHeight="1" x14ac:dyDescent="0.3">
      <c r="H13" s="13"/>
      <c r="I13" s="13"/>
    </row>
    <row r="14" spans="1:19" ht="30" customHeight="1" x14ac:dyDescent="0.3">
      <c r="H14" s="13"/>
      <c r="I14" s="13"/>
    </row>
    <row r="15" spans="1:19" ht="30" customHeight="1" x14ac:dyDescent="0.3">
      <c r="H15" s="13"/>
      <c r="I15" s="13"/>
    </row>
    <row r="16" spans="1:19" ht="30" customHeight="1" x14ac:dyDescent="0.3">
      <c r="H16" s="13"/>
      <c r="I16" s="13"/>
    </row>
    <row r="17" spans="8:9" ht="30" customHeight="1" x14ac:dyDescent="0.3">
      <c r="H17" s="13"/>
      <c r="I17" s="13"/>
    </row>
    <row r="18" spans="8:9" ht="30" customHeight="1" x14ac:dyDescent="0.3">
      <c r="H18" s="13"/>
      <c r="I18" s="13"/>
    </row>
    <row r="19" spans="8:9" ht="30" customHeight="1" x14ac:dyDescent="0.3">
      <c r="H19" s="13"/>
      <c r="I19" s="13"/>
    </row>
    <row r="20" spans="8:9" ht="30" customHeight="1" x14ac:dyDescent="0.3">
      <c r="H20" s="13"/>
      <c r="I20" s="13"/>
    </row>
    <row r="21" spans="8:9" ht="30" customHeight="1" x14ac:dyDescent="0.3">
      <c r="H21" s="13"/>
      <c r="I21" s="13"/>
    </row>
    <row r="22" spans="8:9" ht="30" customHeight="1" x14ac:dyDescent="0.3">
      <c r="H22" s="13"/>
      <c r="I22" s="13"/>
    </row>
    <row r="23" spans="8:9" ht="30" customHeight="1" x14ac:dyDescent="0.3">
      <c r="H23" s="13"/>
      <c r="I23" s="13"/>
    </row>
    <row r="24" spans="8:9" ht="30" customHeight="1" x14ac:dyDescent="0.3">
      <c r="H24" s="13"/>
      <c r="I24" s="13"/>
    </row>
    <row r="25" spans="8:9" ht="30" customHeight="1" x14ac:dyDescent="0.3">
      <c r="H25" s="13"/>
      <c r="I25" s="13"/>
    </row>
    <row r="26" spans="8:9" ht="30" customHeight="1" x14ac:dyDescent="0.3">
      <c r="H26" s="13"/>
      <c r="I26" s="13"/>
    </row>
    <row r="27" spans="8:9" ht="30" customHeight="1" x14ac:dyDescent="0.3">
      <c r="H27" s="13"/>
      <c r="I27" s="13"/>
    </row>
    <row r="28" spans="8:9" ht="30" customHeight="1" x14ac:dyDescent="0.3">
      <c r="H28" s="13"/>
      <c r="I28" s="13"/>
    </row>
    <row r="29" spans="8:9" ht="30" customHeight="1" x14ac:dyDescent="0.3">
      <c r="H29" s="13"/>
      <c r="I29" s="13"/>
    </row>
    <row r="30" spans="8:9" ht="30" customHeight="1" x14ac:dyDescent="0.3">
      <c r="H30" s="13"/>
      <c r="I30" s="13"/>
    </row>
    <row r="31" spans="8:9" ht="30" customHeight="1" x14ac:dyDescent="0.3">
      <c r="H31" s="13"/>
      <c r="I31" s="13"/>
    </row>
    <row r="32" spans="8:9" ht="30" customHeight="1" x14ac:dyDescent="0.3">
      <c r="H32" s="13"/>
      <c r="I32" s="13"/>
    </row>
    <row r="33" spans="8:9" ht="30" customHeight="1" x14ac:dyDescent="0.3">
      <c r="H33" s="13"/>
      <c r="I33" s="13"/>
    </row>
    <row r="34" spans="8:9" ht="30" customHeight="1" x14ac:dyDescent="0.3">
      <c r="H34" s="13"/>
      <c r="I34" s="13"/>
    </row>
    <row r="35" spans="8:9" ht="30" customHeight="1" x14ac:dyDescent="0.3">
      <c r="H35" s="13"/>
      <c r="I35" s="13"/>
    </row>
    <row r="36" spans="8:9" ht="30" customHeight="1" x14ac:dyDescent="0.3">
      <c r="H36" s="13"/>
      <c r="I36" s="13"/>
    </row>
    <row r="37" spans="8:9" ht="30" customHeight="1" x14ac:dyDescent="0.3">
      <c r="H37" s="13"/>
      <c r="I37" s="13"/>
    </row>
    <row r="38" spans="8:9" ht="30" customHeight="1" x14ac:dyDescent="0.3">
      <c r="H38" s="13"/>
      <c r="I38" s="13"/>
    </row>
    <row r="39" spans="8:9" ht="30" customHeight="1" x14ac:dyDescent="0.3">
      <c r="H39" s="13"/>
      <c r="I39" s="13"/>
    </row>
    <row r="40" spans="8:9" ht="30" customHeight="1" x14ac:dyDescent="0.3">
      <c r="H40" s="13"/>
      <c r="I40" s="13"/>
    </row>
    <row r="41" spans="8:9" ht="30" customHeight="1" x14ac:dyDescent="0.3">
      <c r="H41" s="13"/>
      <c r="I41" s="13"/>
    </row>
    <row r="42" spans="8:9" ht="30" customHeight="1" x14ac:dyDescent="0.3">
      <c r="H42" s="13"/>
      <c r="I42" s="13"/>
    </row>
    <row r="43" spans="8:9" ht="30" customHeight="1" x14ac:dyDescent="0.3">
      <c r="H43" s="13"/>
      <c r="I43" s="13"/>
    </row>
    <row r="44" spans="8:9" ht="30" customHeight="1" x14ac:dyDescent="0.3">
      <c r="H44" s="13"/>
      <c r="I44" s="13"/>
    </row>
    <row r="45" spans="8:9" ht="30" customHeight="1" x14ac:dyDescent="0.3">
      <c r="H45" s="13"/>
      <c r="I45" s="13"/>
    </row>
    <row r="46" spans="8:9" ht="30" customHeight="1" x14ac:dyDescent="0.3">
      <c r="H46" s="13"/>
      <c r="I46" s="13"/>
    </row>
    <row r="47" spans="8:9" ht="30" customHeight="1" x14ac:dyDescent="0.3">
      <c r="H47" s="13"/>
      <c r="I47" s="13"/>
    </row>
    <row r="48" spans="8:9" ht="30" customHeight="1" x14ac:dyDescent="0.3">
      <c r="H48" s="13"/>
      <c r="I48" s="13"/>
    </row>
    <row r="49" spans="8:9" ht="30" customHeight="1" x14ac:dyDescent="0.3">
      <c r="H49" s="13"/>
      <c r="I49" s="13"/>
    </row>
    <row r="50" spans="8:9" ht="30" customHeight="1" x14ac:dyDescent="0.3">
      <c r="H50" s="13"/>
      <c r="I50" s="13"/>
    </row>
    <row r="51" spans="8:9" ht="30" customHeight="1" x14ac:dyDescent="0.3">
      <c r="H51" s="13"/>
      <c r="I51" s="13"/>
    </row>
    <row r="52" spans="8:9" ht="30" customHeight="1" x14ac:dyDescent="0.3">
      <c r="H52" s="13"/>
      <c r="I52" s="13"/>
    </row>
    <row r="53" spans="8:9" ht="30" customHeight="1" x14ac:dyDescent="0.3">
      <c r="H53" s="13"/>
      <c r="I53" s="13"/>
    </row>
    <row r="54" spans="8:9" ht="30" customHeight="1" x14ac:dyDescent="0.3">
      <c r="H54" s="13"/>
      <c r="I54" s="13"/>
    </row>
    <row r="55" spans="8:9" ht="30" customHeight="1" x14ac:dyDescent="0.3">
      <c r="H55" s="13"/>
      <c r="I55" s="13"/>
    </row>
    <row r="56" spans="8:9" ht="30" customHeight="1" x14ac:dyDescent="0.3">
      <c r="H56" s="13"/>
      <c r="I56" s="13"/>
    </row>
    <row r="57" spans="8:9" ht="30" customHeight="1" x14ac:dyDescent="0.3">
      <c r="H57" s="13"/>
      <c r="I57" s="13"/>
    </row>
    <row r="58" spans="8:9" ht="30" customHeight="1" x14ac:dyDescent="0.3">
      <c r="H58" s="13"/>
      <c r="I58" s="13"/>
    </row>
    <row r="59" spans="8:9" ht="30" customHeight="1" x14ac:dyDescent="0.3">
      <c r="H59" s="13"/>
      <c r="I59" s="13"/>
    </row>
    <row r="60" spans="8:9" ht="30" customHeight="1" x14ac:dyDescent="0.3">
      <c r="H60" s="13"/>
      <c r="I60" s="13"/>
    </row>
    <row r="61" spans="8:9" ht="30" customHeight="1" x14ac:dyDescent="0.3">
      <c r="H61" s="13"/>
      <c r="I61" s="13"/>
    </row>
    <row r="62" spans="8:9" ht="30" customHeight="1" x14ac:dyDescent="0.3">
      <c r="H62" s="13"/>
      <c r="I62" s="13"/>
    </row>
    <row r="63" spans="8:9" ht="30" customHeight="1" x14ac:dyDescent="0.3">
      <c r="H63" s="13"/>
      <c r="I63" s="13"/>
    </row>
    <row r="64" spans="8:9" ht="30" customHeight="1" x14ac:dyDescent="0.3">
      <c r="H64" s="13"/>
      <c r="I64" s="13"/>
    </row>
    <row r="65" spans="8:9" ht="30" customHeight="1" x14ac:dyDescent="0.3">
      <c r="H65" s="13"/>
      <c r="I65" s="13"/>
    </row>
    <row r="66" spans="8:9" ht="30" customHeight="1" x14ac:dyDescent="0.3">
      <c r="H66" s="13"/>
      <c r="I66" s="13"/>
    </row>
    <row r="67" spans="8:9" ht="30" customHeight="1" x14ac:dyDescent="0.3">
      <c r="H67" s="13"/>
      <c r="I67" s="13"/>
    </row>
    <row r="68" spans="8:9" ht="30" customHeight="1" x14ac:dyDescent="0.3">
      <c r="H68" s="13"/>
      <c r="I68" s="13"/>
    </row>
    <row r="69" spans="8:9" ht="30" customHeight="1" x14ac:dyDescent="0.3">
      <c r="H69" s="13"/>
      <c r="I69" s="13"/>
    </row>
    <row r="70" spans="8:9" ht="30" customHeight="1" x14ac:dyDescent="0.3">
      <c r="H70" s="13"/>
      <c r="I70" s="13"/>
    </row>
    <row r="71" spans="8:9" ht="30" customHeight="1" x14ac:dyDescent="0.3">
      <c r="H71" s="13"/>
      <c r="I71" s="13"/>
    </row>
    <row r="72" spans="8:9" ht="30" customHeight="1" x14ac:dyDescent="0.3">
      <c r="H72" s="13"/>
      <c r="I72" s="13"/>
    </row>
    <row r="73" spans="8:9" ht="30" customHeight="1" x14ac:dyDescent="0.3">
      <c r="H73" s="13"/>
      <c r="I73" s="13"/>
    </row>
    <row r="74" spans="8:9" ht="30" customHeight="1" x14ac:dyDescent="0.3">
      <c r="H74" s="13"/>
      <c r="I74" s="13"/>
    </row>
    <row r="75" spans="8:9" ht="30" customHeight="1" x14ac:dyDescent="0.3">
      <c r="H75" s="13"/>
      <c r="I75" s="13"/>
    </row>
    <row r="76" spans="8:9" ht="30" customHeight="1" x14ac:dyDescent="0.3">
      <c r="H76" s="13"/>
      <c r="I76" s="13"/>
    </row>
    <row r="77" spans="8:9" ht="30" customHeight="1" x14ac:dyDescent="0.3">
      <c r="H77" s="13"/>
      <c r="I77" s="13"/>
    </row>
    <row r="78" spans="8:9" ht="30" customHeight="1" x14ac:dyDescent="0.3">
      <c r="H78" s="13"/>
      <c r="I78" s="13"/>
    </row>
    <row r="79" spans="8:9" ht="30" customHeight="1" x14ac:dyDescent="0.3">
      <c r="H79" s="13"/>
      <c r="I79" s="13"/>
    </row>
    <row r="80" spans="8:9" ht="30" customHeight="1" x14ac:dyDescent="0.3">
      <c r="H80" s="13"/>
      <c r="I80" s="13"/>
    </row>
    <row r="81" spans="8:9" ht="30" customHeight="1" x14ac:dyDescent="0.3">
      <c r="H81" s="13"/>
      <c r="I81" s="13"/>
    </row>
    <row r="82" spans="8:9" ht="30" customHeight="1" x14ac:dyDescent="0.3">
      <c r="H82" s="13"/>
      <c r="I82" s="13"/>
    </row>
    <row r="83" spans="8:9" ht="30" customHeight="1" x14ac:dyDescent="0.3">
      <c r="H83" s="13"/>
      <c r="I83" s="13"/>
    </row>
    <row r="84" spans="8:9" ht="30" customHeight="1" x14ac:dyDescent="0.3">
      <c r="H84" s="13"/>
      <c r="I84" s="13"/>
    </row>
    <row r="85" spans="8:9" ht="30" customHeight="1" x14ac:dyDescent="0.3">
      <c r="H85" s="13"/>
      <c r="I85" s="13"/>
    </row>
    <row r="86" spans="8:9" ht="30" customHeight="1" x14ac:dyDescent="0.3">
      <c r="H86" s="13"/>
      <c r="I86" s="13"/>
    </row>
    <row r="87" spans="8:9" ht="30" customHeight="1" x14ac:dyDescent="0.3">
      <c r="H87" s="13"/>
      <c r="I87" s="13"/>
    </row>
    <row r="88" spans="8:9" ht="30" customHeight="1" x14ac:dyDescent="0.3">
      <c r="H88" s="13"/>
      <c r="I88" s="13"/>
    </row>
    <row r="89" spans="8:9" ht="30" customHeight="1" x14ac:dyDescent="0.3">
      <c r="H89" s="13"/>
      <c r="I89" s="13"/>
    </row>
    <row r="90" spans="8:9" ht="30" customHeight="1" x14ac:dyDescent="0.3">
      <c r="H90" s="13"/>
      <c r="I90" s="13"/>
    </row>
    <row r="91" spans="8:9" ht="30" customHeight="1" x14ac:dyDescent="0.3">
      <c r="H91" s="13"/>
      <c r="I91" s="13"/>
    </row>
    <row r="92" spans="8:9" ht="30" customHeight="1" x14ac:dyDescent="0.3">
      <c r="H92" s="13"/>
      <c r="I92" s="13"/>
    </row>
    <row r="93" spans="8:9" ht="30" customHeight="1" x14ac:dyDescent="0.3">
      <c r="H93" s="13"/>
      <c r="I93" s="13"/>
    </row>
    <row r="94" spans="8:9" ht="30" customHeight="1" x14ac:dyDescent="0.3">
      <c r="H94" s="13"/>
      <c r="I94" s="13"/>
    </row>
    <row r="95" spans="8:9" ht="30" customHeight="1" x14ac:dyDescent="0.3">
      <c r="H95" s="13"/>
      <c r="I95" s="13"/>
    </row>
    <row r="96" spans="8:9" ht="30" customHeight="1" x14ac:dyDescent="0.3">
      <c r="H96" s="13"/>
      <c r="I96" s="13"/>
    </row>
    <row r="97" spans="8:9" ht="30" customHeight="1" x14ac:dyDescent="0.3">
      <c r="H97" s="13"/>
      <c r="I97" s="13"/>
    </row>
    <row r="98" spans="8:9" ht="30" customHeight="1" x14ac:dyDescent="0.3">
      <c r="H98" s="13"/>
      <c r="I98" s="13"/>
    </row>
    <row r="99" spans="8:9" ht="30" customHeight="1" x14ac:dyDescent="0.3">
      <c r="H99" s="13"/>
      <c r="I99" s="13"/>
    </row>
    <row r="100" spans="8:9" ht="30" customHeight="1" x14ac:dyDescent="0.3">
      <c r="H100" s="13"/>
      <c r="I100" s="13"/>
    </row>
    <row r="101" spans="8:9" ht="30" customHeight="1" x14ac:dyDescent="0.3">
      <c r="H101" s="13"/>
      <c r="I101" s="13"/>
    </row>
    <row r="102" spans="8:9" ht="30" customHeight="1" x14ac:dyDescent="0.3">
      <c r="H102" s="13"/>
      <c r="I102" s="13"/>
    </row>
    <row r="103" spans="8:9" ht="30" customHeight="1" x14ac:dyDescent="0.3">
      <c r="H103" s="13"/>
      <c r="I103" s="13"/>
    </row>
    <row r="104" spans="8:9" ht="30" customHeight="1" x14ac:dyDescent="0.3">
      <c r="H104" s="13"/>
      <c r="I104" s="13"/>
    </row>
    <row r="105" spans="8:9" ht="30" customHeight="1" x14ac:dyDescent="0.3">
      <c r="H105" s="13"/>
      <c r="I105" s="13"/>
    </row>
    <row r="106" spans="8:9" ht="30" customHeight="1" x14ac:dyDescent="0.3">
      <c r="H106" s="13"/>
      <c r="I106" s="13"/>
    </row>
    <row r="107" spans="8:9" ht="30" customHeight="1" x14ac:dyDescent="0.3">
      <c r="H107" s="13"/>
      <c r="I107" s="13"/>
    </row>
    <row r="108" spans="8:9" ht="30" customHeight="1" x14ac:dyDescent="0.3">
      <c r="H108" s="13"/>
      <c r="I108" s="13"/>
    </row>
    <row r="109" spans="8:9" ht="30" customHeight="1" x14ac:dyDescent="0.3">
      <c r="H109" s="13"/>
      <c r="I109" s="13"/>
    </row>
    <row r="110" spans="8:9" ht="30" customHeight="1" x14ac:dyDescent="0.3">
      <c r="H110" s="13"/>
      <c r="I110" s="13"/>
    </row>
    <row r="111" spans="8:9" ht="30" customHeight="1" x14ac:dyDescent="0.3">
      <c r="H111" s="13"/>
      <c r="I111" s="13"/>
    </row>
    <row r="112" spans="8:9" ht="30" customHeight="1" x14ac:dyDescent="0.3">
      <c r="H112" s="13"/>
      <c r="I112" s="13"/>
    </row>
    <row r="113" spans="8:9" ht="30" customHeight="1" x14ac:dyDescent="0.3">
      <c r="H113" s="13"/>
      <c r="I113" s="13"/>
    </row>
    <row r="114" spans="8:9" ht="30" customHeight="1" x14ac:dyDescent="0.3">
      <c r="H114" s="13"/>
      <c r="I114" s="13"/>
    </row>
    <row r="115" spans="8:9" ht="30" customHeight="1" x14ac:dyDescent="0.3">
      <c r="H115" s="13"/>
      <c r="I115" s="13"/>
    </row>
    <row r="116" spans="8:9" ht="30" customHeight="1" x14ac:dyDescent="0.3">
      <c r="H116" s="13"/>
      <c r="I116" s="13"/>
    </row>
    <row r="117" spans="8:9" ht="30" customHeight="1" x14ac:dyDescent="0.3">
      <c r="H117" s="13"/>
      <c r="I117" s="13"/>
    </row>
    <row r="118" spans="8:9" ht="30" customHeight="1" x14ac:dyDescent="0.3">
      <c r="H118" s="13"/>
      <c r="I118" s="13"/>
    </row>
    <row r="119" spans="8:9" ht="30" customHeight="1" x14ac:dyDescent="0.3">
      <c r="H119" s="13"/>
      <c r="I119" s="13"/>
    </row>
    <row r="120" spans="8:9" ht="30" customHeight="1" x14ac:dyDescent="0.3">
      <c r="H120" s="13"/>
      <c r="I120" s="13"/>
    </row>
    <row r="121" spans="8:9" ht="30" customHeight="1" x14ac:dyDescent="0.3">
      <c r="H121" s="13"/>
      <c r="I121" s="13"/>
    </row>
    <row r="122" spans="8:9" ht="30" customHeight="1" x14ac:dyDescent="0.3">
      <c r="H122" s="13"/>
      <c r="I122" s="13"/>
    </row>
    <row r="123" spans="8:9" ht="30" customHeight="1" x14ac:dyDescent="0.3">
      <c r="H123" s="13"/>
      <c r="I123" s="13"/>
    </row>
    <row r="124" spans="8:9" ht="30" customHeight="1" x14ac:dyDescent="0.3">
      <c r="H124" s="13"/>
      <c r="I124" s="13"/>
    </row>
    <row r="125" spans="8:9" ht="30" customHeight="1" x14ac:dyDescent="0.3">
      <c r="H125" s="13"/>
      <c r="I125" s="13"/>
    </row>
    <row r="126" spans="8:9" ht="30" customHeight="1" x14ac:dyDescent="0.3">
      <c r="H126" s="13"/>
      <c r="I126" s="13"/>
    </row>
    <row r="127" spans="8:9" ht="30" customHeight="1" x14ac:dyDescent="0.3">
      <c r="H127" s="13"/>
      <c r="I127" s="13"/>
    </row>
  </sheetData>
  <sheetProtection insertColumns="0" insertRows="0" deleteColumns="0" deleteRows="0" selectLockedCells="1" autoFilter="0"/>
  <dataConsolidate/>
  <mergeCells count="2">
    <mergeCell ref="B1:C1"/>
    <mergeCell ref="B2:E2"/>
  </mergeCells>
  <phoneticPr fontId="27" type="noConversion"/>
  <conditionalFormatting sqref="F8">
    <cfRule type="cellIs" dxfId="40" priority="3" operator="lessThan">
      <formula>0</formula>
    </cfRule>
  </conditionalFormatting>
  <dataValidations count="9">
    <dataValidation allowBlank="1" showInputMessage="1" showErrorMessage="1" errorTitle="注意" error="此单元格将自动填充并且不可覆盖。若覆盖此单元格，则无法在此工作表中执行计算。" sqref="F5:F7 G3:G6" xr:uid="{00000000-0002-0000-0100-000000000000}"/>
    <dataValidation allowBlank="1" showInputMessage="1" showErrorMessage="1" prompt="在此标题下的此列中输入收入详细信息。使用标题筛选器查找特定项" sqref="B4" xr:uid="{00000000-0002-0000-0100-000001000000}"/>
    <dataValidation allowBlank="1" showInputMessage="1" showErrorMessage="1" prompt="在此标题下的此列中输入估算金额" sqref="C4" xr:uid="{00000000-0002-0000-0100-000002000000}"/>
    <dataValidation allowBlank="1" showInputMessage="1" showErrorMessage="1" prompt="在此标题下的此列中输入实际金额" sqref="D4" xr:uid="{00000000-0002-0000-0100-000003000000}"/>
    <dataValidation allowBlank="1" showInputMessage="1" showErrorMessage="1" prompt="此标题下的此列中会自动计算估算收入与实际收入之间的差额" sqref="F4" xr:uid="{00000000-0002-0000-0100-000004000000}"/>
    <dataValidation allowBlank="1" showInputMessage="1" showErrorMessage="1" prompt="在此单元格中输入公司名称" sqref="B1" xr:uid="{00000000-0002-0000-0100-000005000000}"/>
    <dataValidation allowBlank="1" showInputMessage="1" showErrorMessage="1" prompt="在此工作簿中创建每月业务预算。概述位于此工作表中，在对应工作表的每月收入、个人支出和运营支出中输入收入详细信息" sqref="A1" xr:uid="{00000000-0002-0000-0100-000006000000}"/>
    <dataValidation allowBlank="1" showInputMessage="1" showErrorMessage="1" prompt="此工作表的标题位于此单元格中，在单元格 F1 中输入日期。将在总计表格的单元格 B4 开始自动计算总预算" sqref="B2:E2" xr:uid="{00000000-0002-0000-0100-000007000000}"/>
    <dataValidation allowBlank="1" showInputMessage="1" showErrorMessage="1" prompt="在此单元格中输入日期" sqref="F1" xr:uid="{00000000-0002-0000-0100-000008000000}"/>
  </dataValidations>
  <printOptions horizontalCentered="1"/>
  <pageMargins left="0.25" right="0.25" top="0.25" bottom="0.25" header="0" footer="0"/>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autoPageBreaks="0" fitToPage="1"/>
  </sheetPr>
  <dimension ref="A1:G19"/>
  <sheetViews>
    <sheetView showGridLines="0" zoomScaleNormal="100" workbookViewId="0"/>
  </sheetViews>
  <sheetFormatPr defaultColWidth="9.109375" defaultRowHeight="30" customHeight="1" x14ac:dyDescent="0.3"/>
  <cols>
    <col min="1" max="1" width="4.109375" style="16" customWidth="1"/>
    <col min="2" max="2" width="23.44140625" style="16" customWidth="1"/>
    <col min="3" max="4" width="15.21875" style="16" customWidth="1"/>
    <col min="5" max="5" width="15.21875" style="16" hidden="1" customWidth="1"/>
    <col min="6" max="6" width="19.109375" style="16" customWidth="1"/>
    <col min="7" max="8" width="4.109375" style="16" customWidth="1"/>
    <col min="9" max="16384" width="9.109375" style="16"/>
  </cols>
  <sheetData>
    <row r="1" spans="1:7" ht="31.5" customHeight="1" x14ac:dyDescent="0.4">
      <c r="A1" s="15"/>
      <c r="B1" s="45" t="s">
        <v>0</v>
      </c>
      <c r="C1" s="45"/>
      <c r="D1" s="7"/>
      <c r="E1" s="8" t="s">
        <v>13</v>
      </c>
      <c r="F1" s="9" t="s">
        <v>13</v>
      </c>
      <c r="G1" s="10"/>
    </row>
    <row r="2" spans="1:7" ht="42" customHeight="1" x14ac:dyDescent="0.3">
      <c r="A2" s="15"/>
      <c r="B2" s="46" t="s">
        <v>1</v>
      </c>
      <c r="C2" s="46"/>
      <c r="D2" s="46"/>
      <c r="E2" s="46"/>
      <c r="F2" s="17"/>
      <c r="G2" s="17"/>
    </row>
    <row r="3" spans="1:7" ht="15" customHeight="1" x14ac:dyDescent="0.3">
      <c r="A3" s="18"/>
      <c r="B3" s="18"/>
      <c r="C3" s="18"/>
      <c r="D3" s="18"/>
      <c r="E3" s="18"/>
      <c r="F3" s="18"/>
      <c r="G3" s="14"/>
    </row>
    <row r="4" spans="1:7" ht="30" customHeight="1" x14ac:dyDescent="0.3">
      <c r="A4" s="23"/>
      <c r="B4" s="19" t="s">
        <v>4</v>
      </c>
      <c r="C4" s="20" t="s">
        <v>9</v>
      </c>
      <c r="D4" s="20" t="s">
        <v>11</v>
      </c>
      <c r="E4" s="20" t="s">
        <v>20</v>
      </c>
      <c r="F4" s="20" t="s">
        <v>14</v>
      </c>
      <c r="G4" s="18"/>
    </row>
    <row r="5" spans="1:7" ht="30" customHeight="1" x14ac:dyDescent="0.3">
      <c r="A5" s="18"/>
      <c r="B5" s="21" t="s">
        <v>21</v>
      </c>
      <c r="C5" s="38">
        <v>9500</v>
      </c>
      <c r="D5" s="38">
        <v>9600</v>
      </c>
      <c r="E5" s="16">
        <f>PersonnelExpenses[[#This Row],[实际金额]]+(10^-6)*ROW(PersonnelExpenses[[#This Row],[实际金额]])</f>
        <v>9600.0000049999999</v>
      </c>
      <c r="F5" s="38">
        <f>PersonnelExpenses[[#This Row],[估算金额]]-PersonnelExpenses[[#This Row],[实际金额]]</f>
        <v>-100</v>
      </c>
      <c r="G5" s="18"/>
    </row>
    <row r="6" spans="1:7" ht="30" customHeight="1" x14ac:dyDescent="0.3">
      <c r="A6" s="18"/>
      <c r="B6" s="21" t="s">
        <v>22</v>
      </c>
      <c r="C6" s="38">
        <v>4000</v>
      </c>
      <c r="D6" s="38">
        <v>0</v>
      </c>
      <c r="E6" s="16">
        <f>PersonnelExpenses[[#This Row],[实际金额]]+(10^-6)*ROW(PersonnelExpenses[[#This Row],[实际金额]])</f>
        <v>6.0000000000000002E-6</v>
      </c>
      <c r="F6" s="38">
        <f>PersonnelExpenses[[#This Row],[估算金额]]-PersonnelExpenses[[#This Row],[实际金额]]</f>
        <v>4000</v>
      </c>
      <c r="G6" s="18"/>
    </row>
    <row r="7" spans="1:7" ht="30" customHeight="1" x14ac:dyDescent="0.3">
      <c r="A7" s="18"/>
      <c r="B7" s="21" t="s">
        <v>23</v>
      </c>
      <c r="C7" s="38">
        <v>5000</v>
      </c>
      <c r="D7" s="38">
        <v>4500</v>
      </c>
      <c r="E7" s="16">
        <f>PersonnelExpenses[[#This Row],[实际金额]]+(10^-6)*ROW(PersonnelExpenses[[#This Row],[实际金额]])</f>
        <v>4500.0000069999996</v>
      </c>
      <c r="F7" s="38">
        <f>PersonnelExpenses[[#This Row],[估算金额]]-PersonnelExpenses[[#This Row],[实际金额]]</f>
        <v>500</v>
      </c>
      <c r="G7" s="18"/>
    </row>
    <row r="8" spans="1:7" ht="30" customHeight="1" x14ac:dyDescent="0.3">
      <c r="A8" s="18"/>
      <c r="B8" s="21" t="s">
        <v>24</v>
      </c>
      <c r="C8" s="38">
        <f>SUBTOTAL(109,PersonnelExpenses[估算金额])</f>
        <v>18500</v>
      </c>
      <c r="D8" s="38">
        <f>SUBTOTAL(109,PersonnelExpenses[实际金额])</f>
        <v>14100</v>
      </c>
      <c r="E8" s="24"/>
      <c r="F8" s="38">
        <f>SUBTOTAL(109,PersonnelExpenses[差额])</f>
        <v>4400</v>
      </c>
      <c r="G8" s="18"/>
    </row>
    <row r="19" spans="6:6" ht="30" customHeight="1" x14ac:dyDescent="0.3">
      <c r="F19" s="16" t="s">
        <v>25</v>
      </c>
    </row>
  </sheetData>
  <sheetProtection insertColumns="0" insertRows="0" deleteColumns="0" deleteRows="0" selectLockedCells="1" autoFilter="0"/>
  <dataConsolidate/>
  <mergeCells count="2">
    <mergeCell ref="B1:C1"/>
    <mergeCell ref="B2:E2"/>
  </mergeCells>
  <phoneticPr fontId="27" type="noConversion"/>
  <dataValidations count="10">
    <dataValidation allowBlank="1" showInputMessage="1" showErrorMessage="1" errorTitle="注意" error="此单元格将自动填充并且不可覆盖。若覆盖此单元格，则无法在此工作表中执行计算。" sqref="F5:F7" xr:uid="{00000000-0002-0000-0200-000000000000}"/>
    <dataValidation type="custom" allowBlank="1" showInputMessage="1" showErrorMessage="1" errorTitle="注意" error="此单元格将自动填充并且不可覆盖。若覆盖此单元格，则无法在此工作表中执行计算。" sqref="G5:G7" xr:uid="{00000000-0002-0000-0200-000001000000}">
      <formula1>LEN(G5)=""</formula1>
    </dataValidation>
    <dataValidation allowBlank="1" showInputMessage="1" showErrorMessage="1" prompt="在此标题下的此列中输入个人支出。使用标题筛选器查找特定项" sqref="B4" xr:uid="{00000000-0002-0000-0200-000002000000}"/>
    <dataValidation allowBlank="1" showInputMessage="1" showErrorMessage="1" prompt="在此标题下的此列中输入估算金额" sqref="C4" xr:uid="{00000000-0002-0000-0200-000003000000}"/>
    <dataValidation allowBlank="1" showInputMessage="1" showErrorMessage="1" prompt="在此标题下的此列中输入实际金额" sqref="D4" xr:uid="{00000000-0002-0000-0200-000004000000}"/>
    <dataValidation allowBlank="1" showInputMessage="1" showErrorMessage="1" prompt="此标题下的此列中会自动计算估算的人事费用与实际的人事费用之间的差额" sqref="F4" xr:uid="{00000000-0002-0000-0200-000005000000}"/>
    <dataValidation allowBlank="1" showInputMessage="1" showErrorMessage="1" prompt="在此工作簿中创建每月业务预算。概述位于此工作表中，在对应工作表的每月收入、个人支出和运营支出中输入收入详细信息" sqref="A1" xr:uid="{00000000-0002-0000-0200-000006000000}"/>
    <dataValidation allowBlank="1" showInputMessage="1" showErrorMessage="1" prompt="在此单元格中输入公司名称" sqref="B1" xr:uid="{00000000-0002-0000-0200-000007000000}"/>
    <dataValidation allowBlank="1" showInputMessage="1" showErrorMessage="1" prompt="此工作表的标题位于此单元格中，在单元格 F1 中输入日期。将在总计表格的单元格 B4 开始自动计算总预算" sqref="B2:E2" xr:uid="{00000000-0002-0000-0200-000008000000}"/>
    <dataValidation allowBlank="1" showInputMessage="1" showErrorMessage="1" prompt="在此单元格中输入日期" sqref="F1" xr:uid="{00000000-0002-0000-0200-000009000000}"/>
  </dataValidations>
  <printOptions horizontalCentered="1"/>
  <pageMargins left="0.25" right="0.25" top="0.25" bottom="0.25" header="0" footer="0"/>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9" id="{A05D47DE-DAEF-437E-AEB3-B330BDE5B980}">
            <x14:iconSet iconSet="3Flags" custom="1">
              <x14:cfvo type="percent">
                <xm:f>0</xm:f>
              </x14:cfvo>
              <x14:cfvo type="num">
                <xm:f>0</xm:f>
              </x14:cfvo>
              <x14:cfvo type="num">
                <xm:f>0</xm:f>
              </x14:cfvo>
              <x14:cfIcon iconSet="3Flags" iconId="0"/>
              <x14:cfIcon iconSet="NoIcons" iconId="0"/>
              <x14:cfIcon iconSet="NoIcons" iconId="0"/>
            </x14:iconSet>
          </x14:cfRule>
          <xm:sqref>G5:G7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autoPageBreaks="0" fitToPage="1"/>
  </sheetPr>
  <dimension ref="A1:K25"/>
  <sheetViews>
    <sheetView showGridLines="0" zoomScaleNormal="100" workbookViewId="0"/>
  </sheetViews>
  <sheetFormatPr defaultColWidth="9.109375" defaultRowHeight="30" customHeight="1" x14ac:dyDescent="0.3"/>
  <cols>
    <col min="1" max="1" width="4.109375" style="16" customWidth="1"/>
    <col min="2" max="2" width="23.44140625" style="16" customWidth="1"/>
    <col min="3" max="4" width="15.21875" style="16" customWidth="1"/>
    <col min="5" max="5" width="15.21875" style="16" hidden="1" customWidth="1"/>
    <col min="6" max="6" width="19.109375" style="16" customWidth="1"/>
    <col min="7" max="8" width="4.109375" style="16" customWidth="1"/>
    <col min="9" max="16384" width="9.109375" style="16"/>
  </cols>
  <sheetData>
    <row r="1" spans="1:7" ht="31.5" customHeight="1" x14ac:dyDescent="0.4">
      <c r="A1" s="15"/>
      <c r="B1" s="45" t="s">
        <v>0</v>
      </c>
      <c r="C1" s="45"/>
      <c r="D1" s="7"/>
      <c r="E1" s="8" t="s">
        <v>13</v>
      </c>
      <c r="F1" s="9" t="s">
        <v>13</v>
      </c>
      <c r="G1" s="10"/>
    </row>
    <row r="2" spans="1:7" ht="42" customHeight="1" x14ac:dyDescent="0.3">
      <c r="A2" s="15"/>
      <c r="B2" s="46" t="s">
        <v>1</v>
      </c>
      <c r="C2" s="46"/>
      <c r="D2" s="46"/>
      <c r="E2" s="46"/>
      <c r="F2" s="17"/>
      <c r="G2" s="17"/>
    </row>
    <row r="3" spans="1:7" ht="15" customHeight="1" x14ac:dyDescent="0.3">
      <c r="A3" s="18"/>
      <c r="B3" s="18"/>
      <c r="C3" s="18"/>
      <c r="D3" s="18"/>
      <c r="E3" s="18"/>
      <c r="F3" s="18"/>
      <c r="G3" s="14"/>
    </row>
    <row r="4" spans="1:7" ht="30" customHeight="1" x14ac:dyDescent="0.3">
      <c r="A4" s="18"/>
      <c r="B4" s="19" t="s">
        <v>5</v>
      </c>
      <c r="C4" s="20" t="s">
        <v>9</v>
      </c>
      <c r="D4" s="20" t="s">
        <v>11</v>
      </c>
      <c r="E4" s="20" t="s">
        <v>20</v>
      </c>
      <c r="F4" s="20" t="s">
        <v>14</v>
      </c>
      <c r="G4" s="18"/>
    </row>
    <row r="5" spans="1:7" ht="30" customHeight="1" x14ac:dyDescent="0.3">
      <c r="A5" s="18"/>
      <c r="B5" s="21" t="s">
        <v>26</v>
      </c>
      <c r="C5" s="22">
        <v>3000</v>
      </c>
      <c r="D5" s="22">
        <v>2500</v>
      </c>
      <c r="E5" s="22">
        <f>OperatingExpenses[[#This Row],[实际金额]]+(10^-6)*ROW(OperatingExpenses[[#This Row],[实际金额]])</f>
        <v>2500.0000049999999</v>
      </c>
      <c r="F5" s="22">
        <f>OperatingExpenses[[#This Row],[估算金额]]-OperatingExpenses[[#This Row],[实际金额]]</f>
        <v>500</v>
      </c>
      <c r="G5" s="18"/>
    </row>
    <row r="6" spans="1:7" ht="30" customHeight="1" x14ac:dyDescent="0.3">
      <c r="A6" s="18"/>
      <c r="B6" s="21" t="s">
        <v>27</v>
      </c>
      <c r="C6" s="22">
        <v>2000</v>
      </c>
      <c r="D6" s="22">
        <v>2000</v>
      </c>
      <c r="E6" s="22">
        <f>OperatingExpenses[[#This Row],[实际金额]]+(10^-6)*ROW(OperatingExpenses[[#This Row],[实际金额]])</f>
        <v>2000.000006</v>
      </c>
      <c r="F6" s="22">
        <f>OperatingExpenses[[#This Row],[估算金额]]-OperatingExpenses[[#This Row],[实际金额]]</f>
        <v>0</v>
      </c>
      <c r="G6" s="18"/>
    </row>
    <row r="7" spans="1:7" ht="30" customHeight="1" x14ac:dyDescent="0.3">
      <c r="A7" s="18"/>
      <c r="B7" s="21" t="s">
        <v>28</v>
      </c>
      <c r="C7" s="22">
        <v>1500</v>
      </c>
      <c r="D7" s="22">
        <v>2175</v>
      </c>
      <c r="E7" s="22">
        <f>OperatingExpenses[[#This Row],[实际金额]]+(10^-6)*ROW(OperatingExpenses[[#This Row],[实际金额]])</f>
        <v>2175.0000070000001</v>
      </c>
      <c r="F7" s="22">
        <f>OperatingExpenses[[#This Row],[估算金额]]-OperatingExpenses[[#This Row],[实际金额]]</f>
        <v>-675</v>
      </c>
      <c r="G7" s="18"/>
    </row>
    <row r="8" spans="1:7" ht="30" customHeight="1" x14ac:dyDescent="0.3">
      <c r="A8" s="18"/>
      <c r="B8" s="21" t="s">
        <v>29</v>
      </c>
      <c r="C8" s="22">
        <v>2000</v>
      </c>
      <c r="D8" s="22">
        <v>1500</v>
      </c>
      <c r="E8" s="22">
        <f>OperatingExpenses[[#This Row],[实际金额]]+(10^-6)*ROW(OperatingExpenses[[#This Row],[实际金额]])</f>
        <v>1500.000008</v>
      </c>
      <c r="F8" s="22">
        <f>OperatingExpenses[[#This Row],[估算金额]]-OperatingExpenses[[#This Row],[实际金额]]</f>
        <v>500</v>
      </c>
      <c r="G8" s="18"/>
    </row>
    <row r="9" spans="1:7" ht="30" customHeight="1" x14ac:dyDescent="0.3">
      <c r="A9" s="18"/>
      <c r="B9" s="21" t="s">
        <v>30</v>
      </c>
      <c r="C9" s="22">
        <v>1000</v>
      </c>
      <c r="D9" s="22">
        <v>1000</v>
      </c>
      <c r="E9" s="22">
        <f>OperatingExpenses[[#This Row],[实际金额]]+(10^-6)*ROW(OperatingExpenses[[#This Row],[实际金额]])</f>
        <v>1000.000009</v>
      </c>
      <c r="F9" s="22">
        <f>OperatingExpenses[[#This Row],[估算金额]]-OperatingExpenses[[#This Row],[实际金额]]</f>
        <v>0</v>
      </c>
      <c r="G9" s="18"/>
    </row>
    <row r="10" spans="1:7" ht="30" customHeight="1" x14ac:dyDescent="0.3">
      <c r="A10" s="18"/>
      <c r="B10" s="21" t="s">
        <v>31</v>
      </c>
      <c r="C10" s="22">
        <v>500</v>
      </c>
      <c r="D10" s="22">
        <v>525</v>
      </c>
      <c r="E10" s="22">
        <f>OperatingExpenses[[#This Row],[实际金额]]+(10^-6)*ROW(OperatingExpenses[[#This Row],[实际金额]])</f>
        <v>525.00000999999997</v>
      </c>
      <c r="F10" s="22">
        <f>OperatingExpenses[[#This Row],[估算金额]]-OperatingExpenses[[#This Row],[实际金额]]</f>
        <v>-25</v>
      </c>
      <c r="G10" s="18"/>
    </row>
    <row r="11" spans="1:7" ht="30" customHeight="1" x14ac:dyDescent="0.3">
      <c r="A11" s="18"/>
      <c r="B11" s="21" t="s">
        <v>32</v>
      </c>
      <c r="C11" s="22">
        <v>1300</v>
      </c>
      <c r="D11" s="22">
        <v>1275</v>
      </c>
      <c r="E11" s="22">
        <f>OperatingExpenses[[#This Row],[实际金额]]+(10^-6)*ROW(OperatingExpenses[[#This Row],[实际金额]])</f>
        <v>1275.0000110000001</v>
      </c>
      <c r="F11" s="22">
        <f>OperatingExpenses[[#This Row],[估算金额]]-OperatingExpenses[[#This Row],[实际金额]]</f>
        <v>25</v>
      </c>
      <c r="G11" s="18"/>
    </row>
    <row r="12" spans="1:7" ht="30" customHeight="1" x14ac:dyDescent="0.3">
      <c r="A12" s="18"/>
      <c r="B12" s="21" t="s">
        <v>33</v>
      </c>
      <c r="C12" s="22">
        <v>2000</v>
      </c>
      <c r="D12" s="22">
        <v>2200</v>
      </c>
      <c r="E12" s="22">
        <f>OperatingExpenses[[#This Row],[实际金额]]+(10^-6)*ROW(OperatingExpenses[[#This Row],[实际金额]])</f>
        <v>2200.000012</v>
      </c>
      <c r="F12" s="22">
        <f>OperatingExpenses[[#This Row],[估算金额]]-OperatingExpenses[[#This Row],[实际金额]]</f>
        <v>-200</v>
      </c>
      <c r="G12" s="18"/>
    </row>
    <row r="13" spans="1:7" ht="30" customHeight="1" x14ac:dyDescent="0.3">
      <c r="A13" s="18"/>
      <c r="B13" s="21" t="s">
        <v>34</v>
      </c>
      <c r="C13" s="22">
        <v>1000</v>
      </c>
      <c r="D13" s="22">
        <v>800</v>
      </c>
      <c r="E13" s="22">
        <f>OperatingExpenses[[#This Row],[实际金额]]+(10^-6)*ROW(OperatingExpenses[[#This Row],[实际金额]])</f>
        <v>800.00001299999997</v>
      </c>
      <c r="F13" s="22">
        <f>OperatingExpenses[[#This Row],[估算金额]]-OperatingExpenses[[#This Row],[实际金额]]</f>
        <v>200</v>
      </c>
      <c r="G13" s="18"/>
    </row>
    <row r="14" spans="1:7" ht="30" customHeight="1" x14ac:dyDescent="0.3">
      <c r="A14" s="18"/>
      <c r="B14" s="21" t="s">
        <v>35</v>
      </c>
      <c r="C14" s="22">
        <v>4500</v>
      </c>
      <c r="D14" s="22">
        <v>4600</v>
      </c>
      <c r="E14" s="22">
        <f>OperatingExpenses[[#This Row],[实际金额]]+(10^-6)*ROW(OperatingExpenses[[#This Row],[实际金额]])</f>
        <v>4600.0000140000002</v>
      </c>
      <c r="F14" s="22">
        <f>OperatingExpenses[[#This Row],[估算金额]]-OperatingExpenses[[#This Row],[实际金额]]</f>
        <v>-100</v>
      </c>
      <c r="G14" s="18"/>
    </row>
    <row r="15" spans="1:7" ht="30" customHeight="1" x14ac:dyDescent="0.3">
      <c r="A15" s="18"/>
      <c r="B15" s="21" t="s">
        <v>36</v>
      </c>
      <c r="C15" s="22">
        <v>800</v>
      </c>
      <c r="D15" s="22">
        <v>750</v>
      </c>
      <c r="E15" s="22">
        <f>OperatingExpenses[[#This Row],[实际金额]]+(10^-6)*ROW(OperatingExpenses[[#This Row],[实际金额]])</f>
        <v>750.00001499999996</v>
      </c>
      <c r="F15" s="22">
        <f>OperatingExpenses[[#This Row],[估算金额]]-OperatingExpenses[[#This Row],[实际金额]]</f>
        <v>50</v>
      </c>
      <c r="G15" s="18"/>
    </row>
    <row r="16" spans="1:7" ht="30" customHeight="1" x14ac:dyDescent="0.3">
      <c r="A16" s="18"/>
      <c r="B16" s="21" t="s">
        <v>37</v>
      </c>
      <c r="C16" s="22">
        <v>400</v>
      </c>
      <c r="D16" s="22">
        <v>350</v>
      </c>
      <c r="E16" s="22">
        <f>OperatingExpenses[[#This Row],[实际金额]]+(10^-6)*ROW(OperatingExpenses[[#This Row],[实际金额]])</f>
        <v>350.00001600000002</v>
      </c>
      <c r="F16" s="22">
        <f>OperatingExpenses[[#This Row],[估算金额]]-OperatingExpenses[[#This Row],[实际金额]]</f>
        <v>50</v>
      </c>
      <c r="G16" s="18"/>
    </row>
    <row r="17" spans="1:11" ht="30" customHeight="1" x14ac:dyDescent="0.3">
      <c r="A17" s="18"/>
      <c r="B17" s="21" t="s">
        <v>38</v>
      </c>
      <c r="C17" s="22">
        <v>4100</v>
      </c>
      <c r="D17" s="22">
        <v>4500</v>
      </c>
      <c r="E17" s="22">
        <f>OperatingExpenses[[#This Row],[实际金额]]+(10^-6)*ROW(OperatingExpenses[[#This Row],[实际金额]])</f>
        <v>4500.0000170000003</v>
      </c>
      <c r="F17" s="22">
        <f>OperatingExpenses[[#This Row],[估算金额]]-OperatingExpenses[[#This Row],[实际金额]]</f>
        <v>-400</v>
      </c>
      <c r="G17" s="18"/>
    </row>
    <row r="18" spans="1:11" ht="30" customHeight="1" x14ac:dyDescent="0.3">
      <c r="A18" s="18"/>
      <c r="B18" s="21" t="s">
        <v>39</v>
      </c>
      <c r="C18" s="22">
        <v>350</v>
      </c>
      <c r="D18" s="22">
        <v>400</v>
      </c>
      <c r="E18" s="22">
        <f>OperatingExpenses[[#This Row],[实际金额]]+(10^-6)*ROW(OperatingExpenses[[#This Row],[实际金额]])</f>
        <v>400.00001800000001</v>
      </c>
      <c r="F18" s="22">
        <f>OperatingExpenses[[#This Row],[估算金额]]-OperatingExpenses[[#This Row],[实际金额]]</f>
        <v>-50</v>
      </c>
      <c r="G18" s="18"/>
    </row>
    <row r="19" spans="1:11" ht="30" customHeight="1" x14ac:dyDescent="0.3">
      <c r="A19" s="18"/>
      <c r="B19" s="21" t="s">
        <v>40</v>
      </c>
      <c r="C19" s="22">
        <v>900</v>
      </c>
      <c r="D19" s="22">
        <v>840</v>
      </c>
      <c r="E19" s="22">
        <f>OperatingExpenses[[#This Row],[实际金额]]+(10^-6)*ROW(OperatingExpenses[[#This Row],[实际金额]])</f>
        <v>840.00001899999995</v>
      </c>
      <c r="F19" s="22">
        <f>OperatingExpenses[[#This Row],[估算金额]]-OperatingExpenses[[#This Row],[实际金额]]</f>
        <v>60</v>
      </c>
      <c r="G19" s="18"/>
      <c r="K19" s="16" t="s">
        <v>25</v>
      </c>
    </row>
    <row r="20" spans="1:11" ht="30" customHeight="1" x14ac:dyDescent="0.3">
      <c r="A20" s="18"/>
      <c r="B20" s="21" t="s">
        <v>41</v>
      </c>
      <c r="C20" s="22">
        <v>5000</v>
      </c>
      <c r="D20" s="22">
        <v>4500</v>
      </c>
      <c r="E20" s="22">
        <f>OperatingExpenses[[#This Row],[实际金额]]+(10^-6)*ROW(OperatingExpenses[[#This Row],[实际金额]])</f>
        <v>4500.0000200000004</v>
      </c>
      <c r="F20" s="22">
        <f>OperatingExpenses[[#This Row],[估算金额]]-OperatingExpenses[[#This Row],[实际金额]]</f>
        <v>500</v>
      </c>
      <c r="G20" s="18"/>
    </row>
    <row r="21" spans="1:11" ht="30" customHeight="1" x14ac:dyDescent="0.3">
      <c r="A21" s="18"/>
      <c r="B21" s="21" t="s">
        <v>42</v>
      </c>
      <c r="C21" s="22">
        <v>3000</v>
      </c>
      <c r="D21" s="22">
        <v>3200</v>
      </c>
      <c r="E21" s="22">
        <f>OperatingExpenses[[#This Row],[实际金额]]+(10^-6)*ROW(OperatingExpenses[[#This Row],[实际金额]])</f>
        <v>3200.0000209999998</v>
      </c>
      <c r="F21" s="22">
        <f>OperatingExpenses[[#This Row],[估算金额]]-OperatingExpenses[[#This Row],[实际金额]]</f>
        <v>-200</v>
      </c>
      <c r="G21" s="18"/>
    </row>
    <row r="22" spans="1:11" ht="30" customHeight="1" x14ac:dyDescent="0.3">
      <c r="A22" s="18"/>
      <c r="B22" s="21" t="s">
        <v>43</v>
      </c>
      <c r="C22" s="22">
        <v>250</v>
      </c>
      <c r="D22" s="22">
        <v>280</v>
      </c>
      <c r="E22" s="22">
        <f>OperatingExpenses[[#This Row],[实际金额]]+(10^-6)*ROW(OperatingExpenses[[#This Row],[实际金额]])</f>
        <v>280.000022</v>
      </c>
      <c r="F22" s="22">
        <f>OperatingExpenses[[#This Row],[估算金额]]-OperatingExpenses[[#This Row],[实际金额]]</f>
        <v>-30</v>
      </c>
      <c r="G22" s="18"/>
    </row>
    <row r="23" spans="1:11" ht="30" customHeight="1" x14ac:dyDescent="0.3">
      <c r="A23" s="18"/>
      <c r="B23" s="21" t="s">
        <v>44</v>
      </c>
      <c r="C23" s="22">
        <v>1400</v>
      </c>
      <c r="D23" s="22">
        <v>1385</v>
      </c>
      <c r="E23" s="22">
        <f>OperatingExpenses[[#This Row],[实际金额]]+(10^-6)*ROW(OperatingExpenses[[#This Row],[实际金额]])</f>
        <v>1385.0000230000001</v>
      </c>
      <c r="F23" s="22">
        <f>OperatingExpenses[[#This Row],[估算金额]]-OperatingExpenses[[#This Row],[实际金额]]</f>
        <v>15</v>
      </c>
      <c r="G23" s="18"/>
    </row>
    <row r="24" spans="1:11" ht="30" customHeight="1" x14ac:dyDescent="0.3">
      <c r="A24" s="18"/>
      <c r="B24" s="21" t="s">
        <v>45</v>
      </c>
      <c r="C24" s="22">
        <v>1000</v>
      </c>
      <c r="D24" s="22">
        <v>750</v>
      </c>
      <c r="E24" s="22">
        <f>OperatingExpenses[[#This Row],[实际金额]]+(10^-6)*ROW(OperatingExpenses[[#This Row],[实际金额]])</f>
        <v>750.00002400000005</v>
      </c>
      <c r="F24" s="22">
        <f>OperatingExpenses[[#This Row],[估算金额]]-OperatingExpenses[[#This Row],[实际金额]]</f>
        <v>250</v>
      </c>
      <c r="G24" s="18"/>
    </row>
    <row r="25" spans="1:11" ht="30" customHeight="1" x14ac:dyDescent="0.3">
      <c r="A25" s="18"/>
      <c r="B25" s="21" t="s">
        <v>46</v>
      </c>
      <c r="C25" s="22">
        <f>SUBTOTAL(109,OperatingExpenses[估算金额])</f>
        <v>36000</v>
      </c>
      <c r="D25" s="22">
        <f>SUBTOTAL(109,OperatingExpenses[实际金额])</f>
        <v>35530</v>
      </c>
      <c r="E25" s="22"/>
      <c r="F25" s="22">
        <f>SUBTOTAL(109,OperatingExpenses[差额])</f>
        <v>470</v>
      </c>
      <c r="G25" s="18"/>
    </row>
  </sheetData>
  <sheetProtection insertColumns="0" insertRows="0" deleteColumns="0" deleteRows="0" selectLockedCells="1" autoFilter="0"/>
  <dataConsolidate/>
  <mergeCells count="2">
    <mergeCell ref="B1:C1"/>
    <mergeCell ref="B2:E2"/>
  </mergeCells>
  <phoneticPr fontId="27" type="noConversion"/>
  <conditionalFormatting sqref="F25">
    <cfRule type="cellIs" dxfId="13" priority="1" operator="lessThan">
      <formula>0</formula>
    </cfRule>
  </conditionalFormatting>
  <dataValidations count="10">
    <dataValidation type="custom" allowBlank="1" showInputMessage="1" showErrorMessage="1" errorTitle="注意" error="此单元格将自动填充并且不可覆盖。若覆盖此单元格，则无法在此工作表中执行计算。" sqref="G5:G24" xr:uid="{00000000-0002-0000-0300-000000000000}">
      <formula1>LEN(G5)=""</formula1>
    </dataValidation>
    <dataValidation allowBlank="1" showInputMessage="1" showErrorMessage="1" errorTitle="注意" error="此单元格将自动填充并且不可覆盖。若覆盖此单元格，则无法在此工作表中执行计算。" sqref="F5:F24" xr:uid="{00000000-0002-0000-0300-000001000000}"/>
    <dataValidation allowBlank="1" showInputMessage="1" showErrorMessage="1" prompt="在此标题下的此列中输入运营支出。使用标题筛选器查找特定项" sqref="B4" xr:uid="{00000000-0002-0000-0300-000002000000}"/>
    <dataValidation allowBlank="1" showInputMessage="1" showErrorMessage="1" prompt="在此标题下的此列中输入估算金额" sqref="C4" xr:uid="{00000000-0002-0000-0300-000003000000}"/>
    <dataValidation allowBlank="1" showInputMessage="1" showErrorMessage="1" prompt="在此标题下的此列中输入实际金额" sqref="D4" xr:uid="{00000000-0002-0000-0300-000004000000}"/>
    <dataValidation allowBlank="1" showInputMessage="1" showErrorMessage="1" prompt="此标题下的此列中会自动计算估算的运营费用与实际的运营费用之间的差额" sqref="F4" xr:uid="{00000000-0002-0000-0300-000005000000}"/>
    <dataValidation allowBlank="1" showInputMessage="1" showErrorMessage="1" prompt="在此单元格中输入公司名称" sqref="B1" xr:uid="{00000000-0002-0000-0300-000006000000}"/>
    <dataValidation allowBlank="1" showInputMessage="1" showErrorMessage="1" prompt="在此工作簿中创建每月业务预算。概述位于此工作表中，在对应工作表的每月收入、个人支出和运营支出中输入收入详细信息" sqref="A1" xr:uid="{00000000-0002-0000-0300-000007000000}"/>
    <dataValidation allowBlank="1" showInputMessage="1" showErrorMessage="1" prompt="此工作表的标题位于此单元格中，在单元格 F1 中输入日期。将在总计表格的单元格 B4 开始自动计算总预算" sqref="B2:E2" xr:uid="{00000000-0002-0000-0300-000008000000}"/>
    <dataValidation allowBlank="1" showInputMessage="1" showErrorMessage="1" prompt="在此单元格中输入日期" sqref="F1" xr:uid="{00000000-0002-0000-0300-000009000000}"/>
  </dataValidations>
  <printOptions horizontalCentered="1"/>
  <pageMargins left="0.25" right="0.25" top="0.25" bottom="0.25" header="0" footer="0"/>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E8DFEDF7-DD2B-4BDC-AEAC-141B22E8ECA0}">
            <x14:iconSet iconSet="3Flags" custom="1">
              <x14:cfvo type="percent">
                <xm:f>0</xm:f>
              </x14:cfvo>
              <x14:cfvo type="num">
                <xm:f>0</xm:f>
              </x14:cfvo>
              <x14:cfvo type="num">
                <xm:f>0</xm:f>
              </x14:cfvo>
              <x14:cfIcon iconSet="3Flags" iconId="0"/>
              <x14:cfIcon iconSet="NoIcons" iconId="0"/>
              <x14:cfIcon iconSet="NoIcons" iconId="0"/>
            </x14:iconSet>
          </x14:cfRule>
          <xm:sqref>G5:G24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065B27-2B03-445A-B649-BDDB851548A8}">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71F76179-7E23-425C-8EFF-2371FB35A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DD76F6-8071-4EB0-BBD9-FD144858DD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工作表</vt:lpstr>
      </vt:variant>
      <vt:variant>
        <vt:i4>4</vt:i4>
      </vt:variant>
      <vt:variant>
        <vt:lpstr>命名范围</vt:lpstr>
      </vt:variant>
      <vt:variant>
        <vt:i4>10</vt:i4>
      </vt:variant>
    </vt:vector>
  </HeadingPairs>
  <TitlesOfParts>
    <vt:vector size="14" baseType="lpstr">
      <vt:lpstr>每月预算摘要</vt:lpstr>
      <vt:lpstr>收入</vt:lpstr>
      <vt:lpstr>人事费用</vt:lpstr>
      <vt:lpstr>运营费用</vt:lpstr>
      <vt:lpstr>BUDGET_Title</vt:lpstr>
      <vt:lpstr>ColumnTitle1</vt:lpstr>
      <vt:lpstr>人事费用!Print_Titles</vt:lpstr>
      <vt:lpstr>收入!Print_Titles</vt:lpstr>
      <vt:lpstr>运营费用!Print_Titles</vt:lpstr>
      <vt:lpstr>Title1</vt:lpstr>
      <vt:lpstr>Title3</vt:lpstr>
      <vt:lpstr>标题2</vt:lpstr>
      <vt:lpstr>标题4</vt:lpstr>
      <vt:lpstr>公司名称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2019-03-28T11:38:04Z</dcterms:created>
  <dcterms:modified xsi:type="dcterms:W3CDTF">2019-05-31T09:53:22Z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