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217"/>
  <workbookPr filterPrivacy="1" codeName="ThisWorkbook"/>
  <xr:revisionPtr revIDLastSave="0" documentId="13_ncr:1_{FD833844-E5B9-4E6B-8C9F-A1C70284E1ED}" xr6:coauthVersionLast="45" xr6:coauthVersionMax="45" xr10:uidLastSave="{00000000-0000-0000-0000-000000000000}"/>
  <bookViews>
    <workbookView xWindow="-120" yWindow="-120" windowWidth="28890" windowHeight="14415" xr2:uid="{00000000-000D-0000-FFFF-FFFF00000000}"/>
  </bookViews>
  <sheets>
    <sheet name="潜在顾客数据" sheetId="2" r:id="rId1"/>
    <sheet name="预测销售额 " sheetId="3" r:id="rId2"/>
    <sheet name="每月加权预测" sheetId="4" r:id="rId3"/>
  </sheets>
  <definedNames>
    <definedName name="_xlnm._FilterDatabase" localSheetId="0">潜在顾客数据!$I$6:$I$9</definedName>
    <definedName name="LastEntry">MIN(ROW(潜在顾客数据[]))+ROWS(潜在顾客数据[])-1</definedName>
    <definedName name="_xlnm.Print_Titles" localSheetId="0">潜在顾客数据!$6:$6</definedName>
    <definedName name="_xlnm.Print_Titles" localSheetId="1">'预测销售额 '!$6:$6</definedName>
    <definedName name="TrackerDate">潜在顾客数据!$B$4</definedName>
    <definedName name="标题1">潜在顾客数据[[#Headers],[潜在顾客名称]]</definedName>
    <definedName name="标题2">预测销售额[[#Headers],[潜在顾客名称]]</definedName>
    <definedName name="行标题区域1..N22">'预测销售额 '!$B$15</definedName>
    <definedName name="开始_行">MIN(ROW(潜在顾客数据[]))+1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8" i="3" l="1"/>
  <c r="N9" i="3"/>
  <c r="N10" i="3"/>
  <c r="N11" i="3"/>
  <c r="N12" i="3"/>
  <c r="N13" i="3"/>
  <c r="M8" i="3"/>
  <c r="M9" i="3"/>
  <c r="M10" i="3"/>
  <c r="M11" i="3"/>
  <c r="M12" i="3"/>
  <c r="M13" i="3"/>
  <c r="K8" i="3"/>
  <c r="K9" i="3"/>
  <c r="K10" i="3"/>
  <c r="K11" i="3"/>
  <c r="K12" i="3"/>
  <c r="K13" i="3"/>
  <c r="L8" i="3"/>
  <c r="L9" i="3"/>
  <c r="L10" i="3"/>
  <c r="L11" i="3"/>
  <c r="L12" i="3"/>
  <c r="L13" i="3"/>
  <c r="J8" i="3"/>
  <c r="J9" i="3"/>
  <c r="J10" i="3"/>
  <c r="J11" i="3"/>
  <c r="J12" i="3"/>
  <c r="J13" i="3"/>
  <c r="I8" i="3"/>
  <c r="I9" i="3"/>
  <c r="I10" i="3"/>
  <c r="I11" i="3"/>
  <c r="I12" i="3"/>
  <c r="I13" i="3"/>
  <c r="H8" i="3"/>
  <c r="H9" i="3"/>
  <c r="H10" i="3"/>
  <c r="H11" i="3"/>
  <c r="H12" i="3"/>
  <c r="H13" i="3"/>
  <c r="G8" i="3"/>
  <c r="G9" i="3"/>
  <c r="G10" i="3"/>
  <c r="G11" i="3"/>
  <c r="G12" i="3"/>
  <c r="G13" i="3"/>
  <c r="F8" i="3"/>
  <c r="F9" i="3"/>
  <c r="F10" i="3"/>
  <c r="F11" i="3"/>
  <c r="F12" i="3"/>
  <c r="F13" i="3"/>
  <c r="E8" i="3"/>
  <c r="E9" i="3"/>
  <c r="E10" i="3"/>
  <c r="E11" i="3"/>
  <c r="E12" i="3"/>
  <c r="E13" i="3"/>
  <c r="D8" i="3"/>
  <c r="D9" i="3"/>
  <c r="D10" i="3"/>
  <c r="D11" i="3"/>
  <c r="D12" i="3"/>
  <c r="D13" i="3"/>
  <c r="C8" i="3"/>
  <c r="C9" i="3"/>
  <c r="C10" i="3"/>
  <c r="C11" i="3"/>
  <c r="C12" i="3"/>
  <c r="C13" i="3"/>
  <c r="B8" i="3"/>
  <c r="B9" i="3"/>
  <c r="B10" i="3"/>
  <c r="B11" i="3"/>
  <c r="B12" i="3"/>
  <c r="B13" i="3"/>
  <c r="I7" i="3"/>
  <c r="J8" i="2"/>
  <c r="J9" i="2"/>
  <c r="G10" i="2" l="1"/>
  <c r="B5" i="3" l="1"/>
  <c r="J7" i="2" l="1"/>
  <c r="C7" i="3" l="1"/>
  <c r="J10" i="2"/>
  <c r="N7" i="3"/>
  <c r="M7" i="3"/>
  <c r="L7" i="3"/>
  <c r="K7" i="3"/>
  <c r="J7" i="3"/>
  <c r="H7" i="3"/>
  <c r="G7" i="3"/>
  <c r="F7" i="3"/>
  <c r="E7" i="3"/>
  <c r="D7" i="3"/>
  <c r="B7" i="3"/>
  <c r="B4" i="2" l="1"/>
  <c r="B4" i="3" s="1"/>
  <c r="G14" i="3" l="1"/>
  <c r="F14" i="3"/>
  <c r="J14" i="3"/>
  <c r="K14" i="3"/>
  <c r="L14" i="3"/>
  <c r="M14" i="3"/>
  <c r="H14" i="3"/>
  <c r="D14" i="3"/>
  <c r="E14" i="3"/>
  <c r="C14" i="3"/>
  <c r="C15" i="3" s="1"/>
  <c r="D15" i="3" l="1"/>
  <c r="E15" i="3" s="1"/>
  <c r="F15" i="3" s="1"/>
  <c r="G15" i="3" s="1"/>
  <c r="H15" i="3" s="1"/>
  <c r="N14" i="3"/>
  <c r="I14" i="3"/>
  <c r="I15" i="3" l="1"/>
  <c r="J15" i="3" s="1"/>
  <c r="K15" i="3" s="1"/>
  <c r="L15" i="3" s="1"/>
  <c r="M15" i="3" s="1"/>
  <c r="N15" i="3" s="1"/>
</calcChain>
</file>

<file path=xl/sharedStrings.xml><?xml version="1.0" encoding="utf-8"?>
<sst xmlns="http://schemas.openxmlformats.org/spreadsheetml/2006/main" count="46" uniqueCount="40">
  <si>
    <t>详细的潜在顾客跟踪表</t>
  </si>
  <si>
    <t xml:space="preserve">公司名称										</t>
  </si>
  <si>
    <t>潜在顾客名称</t>
  </si>
  <si>
    <t>Adatum Corporation</t>
  </si>
  <si>
    <t>Adventure Works</t>
  </si>
  <si>
    <t>Alpine Ski House</t>
  </si>
  <si>
    <t>潜在顾客联系信息</t>
  </si>
  <si>
    <t>潜在顾客
来源</t>
  </si>
  <si>
    <t>网站</t>
  </si>
  <si>
    <t>社交活动</t>
  </si>
  <si>
    <t>潜在顾客
地区</t>
  </si>
  <si>
    <t>北部</t>
  </si>
  <si>
    <t>南部</t>
  </si>
  <si>
    <t>潜在顾客
类型</t>
  </si>
  <si>
    <t>战略性</t>
  </si>
  <si>
    <t>战术性</t>
  </si>
  <si>
    <t>潜在商机</t>
  </si>
  <si>
    <t>销售
机会</t>
  </si>
  <si>
    <t>预测
结算</t>
  </si>
  <si>
    <t>1 月</t>
  </si>
  <si>
    <t>2 月</t>
  </si>
  <si>
    <t>3 月</t>
  </si>
  <si>
    <t>机密</t>
  </si>
  <si>
    <t>加权
预测</t>
  </si>
  <si>
    <t>预测销售额</t>
  </si>
  <si>
    <t>累积总收入</t>
  </si>
  <si>
    <t>1 月
预测</t>
  </si>
  <si>
    <t>2 月
预测</t>
  </si>
  <si>
    <t>3 月
预测</t>
  </si>
  <si>
    <t>4 月
预测</t>
  </si>
  <si>
    <t>5 月
预测</t>
  </si>
  <si>
    <t>8 月
预测</t>
  </si>
  <si>
    <t>9 月
预测</t>
  </si>
  <si>
    <t>10 月
预测</t>
  </si>
  <si>
    <t>11 月
预测</t>
  </si>
  <si>
    <t>12 月
预测</t>
  </si>
  <si>
    <t>每月加权预测</t>
  </si>
  <si>
    <t>汇总</t>
    <phoneticPr fontId="29" type="noConversion"/>
  </si>
  <si>
    <t>6 月
预测</t>
    <phoneticPr fontId="29" type="noConversion"/>
  </si>
  <si>
    <t>7 月
预测</t>
    <phoneticPr fontId="2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</si>
</sst>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5" formatCode="&quot;¥&quot;#,##0;&quot;¥&quot;\-#,##0"/>
    <numFmt numFmtId="7" formatCode="&quot;¥&quot;#,##0.00;&quot;¥&quot;\-#,##0.00"/>
    <numFmt numFmtId="176" formatCode="_(* #,##0_);_(* \(#,##0\);_(* &quot;-&quot;_);_(@_)"/>
    <numFmt numFmtId="177" formatCode="_(* #,##0.00_);_(* \(#,##0.00\);_(* &quot;-&quot;??_);_(@_)"/>
  </numFmts>
  <fonts count="30" x14ac:knownFonts="1">
    <font>
      <sz val="11"/>
      <color theme="1" tint="0.14996795556505021"/>
      <name val="Microsoft YaHei UI"/>
      <family val="2"/>
      <charset val="134"/>
    </font>
    <font>
      <sz val="11"/>
      <color theme="1"/>
      <name val="Microsoft YaHei UI"/>
      <family val="2"/>
      <charset val="134"/>
    </font>
    <font>
      <sz val="11"/>
      <color theme="1" tint="0.14996795556505021"/>
      <name val="Microsoft YaHei UI"/>
      <family val="2"/>
      <charset val="134"/>
    </font>
    <font>
      <sz val="11"/>
      <name val="Microsoft YaHei UI"/>
      <family val="2"/>
      <charset val="134"/>
    </font>
    <font>
      <sz val="11"/>
      <color rgb="FF006100"/>
      <name val="Microsoft YaHei UI"/>
      <family val="2"/>
      <charset val="134"/>
    </font>
    <font>
      <sz val="11"/>
      <color rgb="FF9C0006"/>
      <name val="Microsoft YaHei UI"/>
      <family val="2"/>
      <charset val="134"/>
    </font>
    <font>
      <sz val="26"/>
      <color theme="1" tint="0.14996795556505021"/>
      <name val="Microsoft YaHei UI"/>
      <family val="2"/>
      <charset val="134"/>
    </font>
    <font>
      <sz val="18"/>
      <color theme="3"/>
      <name val="Microsoft YaHei UI"/>
      <family val="2"/>
      <charset val="134"/>
    </font>
    <font>
      <b/>
      <sz val="11"/>
      <color theme="1" tint="0.24994659260841701"/>
      <name val="Microsoft YaHei UI"/>
      <family val="2"/>
      <charset val="134"/>
    </font>
    <font>
      <b/>
      <sz val="14"/>
      <color theme="1" tint="0.14996795556505021"/>
      <name val="Microsoft YaHei UI"/>
      <family val="2"/>
      <charset val="134"/>
    </font>
    <font>
      <b/>
      <sz val="11"/>
      <color theme="0"/>
      <name val="Microsoft YaHei UI"/>
      <family val="2"/>
      <charset val="134"/>
    </font>
    <font>
      <sz val="11"/>
      <color theme="0"/>
      <name val="Microsoft YaHei UI"/>
      <family val="2"/>
      <charset val="134"/>
    </font>
    <font>
      <i/>
      <sz val="11"/>
      <color rgb="FF7F7F7F"/>
      <name val="Microsoft YaHei UI"/>
      <family val="2"/>
      <charset val="134"/>
    </font>
    <font>
      <sz val="11"/>
      <color rgb="FFFF0000"/>
      <name val="Microsoft YaHei UI"/>
      <family val="2"/>
      <charset val="134"/>
    </font>
    <font>
      <b/>
      <sz val="11"/>
      <color rgb="FFFA7D00"/>
      <name val="Microsoft YaHei UI"/>
      <family val="2"/>
      <charset val="134"/>
    </font>
    <font>
      <sz val="11"/>
      <color rgb="FF3F3F76"/>
      <name val="Microsoft YaHei UI"/>
      <family val="2"/>
      <charset val="134"/>
    </font>
    <font>
      <b/>
      <sz val="11"/>
      <color rgb="FF3F3F3F"/>
      <name val="Microsoft YaHei UI"/>
      <family val="2"/>
      <charset val="134"/>
    </font>
    <font>
      <sz val="11"/>
      <color rgb="FF9C5700"/>
      <name val="Microsoft YaHei UI"/>
      <family val="2"/>
      <charset val="134"/>
    </font>
    <font>
      <sz val="11"/>
      <color rgb="FFFA7D00"/>
      <name val="Microsoft YaHei UI"/>
      <family val="2"/>
      <charset val="134"/>
    </font>
    <font>
      <sz val="18"/>
      <color theme="0"/>
      <name val="Microsoft YaHei UI"/>
      <family val="2"/>
      <charset val="134"/>
    </font>
    <font>
      <b/>
      <sz val="12"/>
      <color theme="3"/>
      <name val="Microsoft YaHei UI"/>
      <family val="2"/>
      <charset val="134"/>
    </font>
    <font>
      <b/>
      <sz val="14"/>
      <color theme="1"/>
      <name val="Microsoft YaHei UI"/>
      <family val="2"/>
      <charset val="134"/>
    </font>
    <font>
      <b/>
      <sz val="14"/>
      <color theme="3"/>
      <name val="Microsoft YaHei UI"/>
      <family val="2"/>
      <charset val="134"/>
    </font>
    <font>
      <b/>
      <sz val="12"/>
      <color theme="0"/>
      <name val="Microsoft YaHei UI"/>
      <family val="2"/>
      <charset val="134"/>
    </font>
    <font>
      <sz val="12"/>
      <color theme="1" tint="4.9989318521683403E-2"/>
      <name val="Microsoft YaHei UI"/>
      <family val="2"/>
      <charset val="134"/>
    </font>
    <font>
      <sz val="11"/>
      <color theme="3"/>
      <name val="Microsoft YaHei UI"/>
      <family val="2"/>
      <charset val="134"/>
    </font>
    <font>
      <sz val="12"/>
      <color theme="3"/>
      <name val="Microsoft YaHei UI"/>
      <family val="2"/>
      <charset val="134"/>
    </font>
    <font>
      <b/>
      <sz val="12"/>
      <color theme="1" tint="0.14996795556505021"/>
      <name val="Microsoft YaHei UI"/>
      <family val="2"/>
      <charset val="134"/>
    </font>
    <font>
      <sz val="12"/>
      <color theme="1" tint="0.14996795556505021"/>
      <name val="Microsoft YaHei UI"/>
      <family val="2"/>
      <charset val="134"/>
    </font>
    <font>
      <sz val="9"/>
      <name val="Microsoft YaHei UI"/>
      <family val="2"/>
      <charset val="134"/>
    </font>
  </fonts>
  <fills count="36">
    <fill>
      <patternFill patternType="none"/>
    </fill>
    <fill>
      <patternFill patternType="gray125"/>
    </fill>
    <fill>
      <patternFill patternType="solid">
        <fgColor theme="4" tint="0.39994506668294322"/>
        <bgColor indexed="64"/>
      </patternFill>
    </fill>
    <fill>
      <patternFill patternType="solid">
        <fgColor theme="0" tint="-0.14996795556505021"/>
        <bgColor indexed="64"/>
      </patternFill>
    </fill>
    <fill>
      <patternFill patternType="solid">
        <fgColor theme="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6">
    <border>
      <left/>
      <right/>
      <top/>
      <bottom/>
      <diagonal/>
    </border>
    <border>
      <left/>
      <right/>
      <top/>
      <bottom style="thick">
        <color theme="4" tint="-0.499984740745262"/>
      </bottom>
      <diagonal/>
    </border>
    <border>
      <left/>
      <right style="thin">
        <color theme="4" tint="-0.499984740745262"/>
      </right>
      <top/>
      <bottom/>
      <diagonal/>
    </border>
    <border>
      <left/>
      <right/>
      <top/>
      <bottom style="medium">
        <color theme="4" tint="-0.24994659260841701"/>
      </bottom>
      <diagonal/>
    </border>
    <border>
      <left/>
      <right/>
      <top style="thick">
        <color theme="4" tint="-0.499984740745262"/>
      </top>
      <bottom style="thick">
        <color theme="4" tint="-0.499984740745262"/>
      </bottom>
      <diagonal/>
    </border>
    <border>
      <left/>
      <right style="thin">
        <color theme="4" tint="-0.499984740745262"/>
      </right>
      <top style="thick">
        <color theme="4" tint="-0.499984740745262"/>
      </top>
      <bottom style="thick">
        <color theme="4" tint="-0.499984740745262"/>
      </bottom>
      <diagonal/>
    </border>
    <border>
      <left/>
      <right/>
      <top/>
      <bottom style="thick">
        <color theme="3"/>
      </bottom>
      <diagonal/>
    </border>
    <border>
      <left/>
      <right style="thin">
        <color theme="3"/>
      </right>
      <top/>
      <bottom/>
      <diagonal/>
    </border>
    <border>
      <left/>
      <right/>
      <top style="thin">
        <color theme="3"/>
      </top>
      <bottom style="thick">
        <color theme="3"/>
      </bottom>
      <diagonal/>
    </border>
    <border>
      <left/>
      <right style="thin">
        <color theme="3"/>
      </right>
      <top style="thin">
        <color theme="3"/>
      </top>
      <bottom style="thick">
        <color theme="3"/>
      </bottom>
      <diagonal/>
    </border>
    <border>
      <left/>
      <right/>
      <top style="thick">
        <color theme="3"/>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50">
    <xf numFmtId="0" fontId="0" fillId="0" borderId="0">
      <alignment horizontal="left" vertical="center" wrapText="1"/>
    </xf>
    <xf numFmtId="0" fontId="7" fillId="2" borderId="3" applyProtection="0">
      <alignment horizontal="left" vertical="center"/>
    </xf>
    <xf numFmtId="14" fontId="8" fillId="0" borderId="0" applyProtection="0">
      <alignment horizontal="left" vertical="center"/>
    </xf>
    <xf numFmtId="0" fontId="9" fillId="0" borderId="0" applyFill="0" applyProtection="0">
      <alignment horizontal="right" vertical="center"/>
    </xf>
    <xf numFmtId="0" fontId="2" fillId="0" borderId="0" applyNumberFormat="0" applyFill="0" applyBorder="0" applyProtection="0">
      <alignment horizontal="right" vertical="center" wrapText="1"/>
    </xf>
    <xf numFmtId="5" fontId="3" fillId="0" borderId="0" applyFill="0" applyBorder="0" applyProtection="0">
      <alignment horizontal="right" vertical="center"/>
    </xf>
    <xf numFmtId="7" fontId="2" fillId="0" borderId="0" applyFill="0" applyBorder="0" applyProtection="0">
      <alignment horizontal="right" vertical="center"/>
    </xf>
    <xf numFmtId="9" fontId="2" fillId="0" borderId="0" applyFont="0" applyFill="0" applyBorder="0" applyProtection="0">
      <alignment horizontal="right" vertical="center"/>
    </xf>
    <xf numFmtId="0" fontId="2" fillId="0" borderId="2" applyNumberFormat="0" applyFont="0" applyFill="0" applyAlignment="0" applyProtection="0">
      <alignment horizontal="right" vertical="center" wrapText="1"/>
    </xf>
    <xf numFmtId="0" fontId="6" fillId="0" borderId="1" applyNumberFormat="0" applyFill="0" applyProtection="0">
      <alignment horizontal="left" vertical="center"/>
    </xf>
    <xf numFmtId="0" fontId="2" fillId="3" borderId="4" applyNumberFormat="0" applyAlignment="0" applyProtection="0"/>
    <xf numFmtId="0" fontId="2" fillId="0" borderId="0" applyNumberFormat="0" applyFont="0" applyFill="0" applyBorder="0">
      <alignment horizontal="left" vertical="center" indent="3"/>
    </xf>
    <xf numFmtId="0" fontId="3" fillId="3" borderId="5" applyNumberFormat="0" applyFont="0" applyFill="0" applyAlignment="0">
      <alignment horizontal="right" vertical="center"/>
    </xf>
    <xf numFmtId="177" fontId="2" fillId="0" borderId="0" applyFont="0" applyFill="0" applyBorder="0" applyAlignment="0" applyProtection="0"/>
    <xf numFmtId="176" fontId="2" fillId="0" borderId="0" applyFont="0" applyFill="0" applyBorder="0" applyAlignment="0" applyProtection="0"/>
    <xf numFmtId="0" fontId="4" fillId="5" borderId="0" applyNumberFormat="0" applyBorder="0" applyAlignment="0" applyProtection="0"/>
    <xf numFmtId="0" fontId="5" fillId="6" borderId="0" applyNumberFormat="0" applyBorder="0" applyAlignment="0" applyProtection="0"/>
    <xf numFmtId="0" fontId="17" fillId="7" borderId="0" applyNumberFormat="0" applyBorder="0" applyAlignment="0" applyProtection="0"/>
    <xf numFmtId="0" fontId="15" fillId="8" borderId="11" applyNumberFormat="0" applyAlignment="0" applyProtection="0"/>
    <xf numFmtId="0" fontId="16" fillId="9" borderId="12" applyNumberFormat="0" applyAlignment="0" applyProtection="0"/>
    <xf numFmtId="0" fontId="14" fillId="9" borderId="11" applyNumberFormat="0" applyAlignment="0" applyProtection="0"/>
    <xf numFmtId="0" fontId="18" fillId="0" borderId="13" applyNumberFormat="0" applyFill="0" applyAlignment="0" applyProtection="0"/>
    <xf numFmtId="0" fontId="10" fillId="10" borderId="14" applyNumberFormat="0" applyAlignment="0" applyProtection="0"/>
    <xf numFmtId="0" fontId="13" fillId="0" borderId="0" applyNumberFormat="0" applyFill="0" applyBorder="0" applyAlignment="0" applyProtection="0"/>
    <xf numFmtId="0" fontId="2" fillId="11" borderId="15" applyNumberFormat="0" applyFont="0" applyAlignment="0" applyProtection="0"/>
    <xf numFmtId="0" fontId="12" fillId="0" borderId="0" applyNumberFormat="0" applyFill="0" applyBorder="0" applyAlignment="0" applyProtection="0"/>
    <xf numFmtId="0" fontId="1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cellStyleXfs>
  <cellXfs count="36">
    <xf numFmtId="0" fontId="0" fillId="0" borderId="0" xfId="0">
      <alignment horizontal="left" vertical="center" wrapText="1"/>
    </xf>
    <xf numFmtId="14" fontId="20" fillId="0" borderId="0" xfId="2" applyNumberFormat="1" applyFont="1">
      <alignment horizontal="left" vertical="center"/>
    </xf>
    <xf numFmtId="0" fontId="22" fillId="0" borderId="0" xfId="0" applyFont="1" applyAlignment="1">
      <alignment horizontal="right" vertical="center" wrapText="1"/>
    </xf>
    <xf numFmtId="0" fontId="23" fillId="4" borderId="0" xfId="0" applyFont="1" applyFill="1" applyBorder="1" applyAlignment="1">
      <alignment horizontal="left" vertical="center" wrapText="1"/>
    </xf>
    <xf numFmtId="0" fontId="23" fillId="4" borderId="0" xfId="0" applyFont="1" applyFill="1" applyBorder="1" applyAlignment="1">
      <alignment horizontal="left" vertical="center"/>
    </xf>
    <xf numFmtId="0" fontId="23" fillId="4" borderId="0" xfId="4" applyFont="1" applyFill="1" applyAlignment="1">
      <alignment horizontal="right" vertical="center" wrapText="1"/>
    </xf>
    <xf numFmtId="0" fontId="23" fillId="4" borderId="0" xfId="4" applyFont="1" applyFill="1" applyAlignment="1">
      <alignment horizontal="right" vertical="center"/>
    </xf>
    <xf numFmtId="0" fontId="24" fillId="0" borderId="0" xfId="0" applyFont="1" applyFill="1" applyBorder="1">
      <alignment horizontal="left" vertical="center" wrapText="1"/>
    </xf>
    <xf numFmtId="0" fontId="24" fillId="0" borderId="0" xfId="11" applyFont="1" applyFill="1" applyBorder="1">
      <alignment horizontal="left" vertical="center" indent="3"/>
    </xf>
    <xf numFmtId="0" fontId="20" fillId="0" borderId="6" xfId="0" applyFont="1" applyFill="1" applyBorder="1">
      <alignment horizontal="left" vertical="center" wrapText="1"/>
    </xf>
    <xf numFmtId="7" fontId="20" fillId="0" borderId="6" xfId="0" applyNumberFormat="1" applyFont="1" applyFill="1" applyBorder="1" applyAlignment="1">
      <alignment horizontal="right" vertical="center"/>
    </xf>
    <xf numFmtId="0" fontId="22" fillId="0" borderId="0" xfId="3" applyFont="1">
      <alignment horizontal="right" vertical="center"/>
    </xf>
    <xf numFmtId="0" fontId="23" fillId="4" borderId="0" xfId="0" applyFont="1" applyFill="1" applyBorder="1">
      <alignment horizontal="left" vertical="center" wrapText="1"/>
    </xf>
    <xf numFmtId="0" fontId="23" fillId="4" borderId="7" xfId="8" applyFont="1" applyFill="1" applyBorder="1" applyAlignment="1">
      <alignment horizontal="left" vertical="center" wrapText="1"/>
    </xf>
    <xf numFmtId="0" fontId="26" fillId="0" borderId="0" xfId="0" applyFont="1" applyFill="1" applyBorder="1">
      <alignment horizontal="left" vertical="center" wrapText="1"/>
    </xf>
    <xf numFmtId="5" fontId="26" fillId="0" borderId="0" xfId="0" applyNumberFormat="1" applyFont="1" applyFill="1" applyBorder="1" applyAlignment="1">
      <alignment horizontal="right" vertical="center"/>
    </xf>
    <xf numFmtId="5" fontId="26" fillId="0" borderId="7" xfId="0" applyNumberFormat="1" applyFont="1" applyFill="1" applyBorder="1" applyAlignment="1">
      <alignment horizontal="right" vertical="center"/>
    </xf>
    <xf numFmtId="0" fontId="20" fillId="0" borderId="9" xfId="12" applyFont="1" applyFill="1" applyBorder="1" applyAlignment="1">
      <alignment horizontal="left" vertical="center" wrapText="1"/>
    </xf>
    <xf numFmtId="5" fontId="20" fillId="0" borderId="8" xfId="5" applyFont="1" applyFill="1" applyBorder="1">
      <alignment horizontal="right" vertical="center"/>
    </xf>
    <xf numFmtId="5" fontId="20" fillId="0" borderId="9" xfId="5" applyFont="1" applyFill="1" applyBorder="1">
      <alignment horizontal="right" vertical="center"/>
    </xf>
    <xf numFmtId="0" fontId="19" fillId="4" borderId="6" xfId="0" applyFont="1" applyFill="1" applyBorder="1" applyAlignment="1">
      <alignment horizontal="center" vertical="center" wrapText="1"/>
    </xf>
    <xf numFmtId="0" fontId="0" fillId="4" borderId="0" xfId="0" applyFont="1" applyFill="1">
      <alignment horizontal="left" vertical="center" wrapText="1"/>
    </xf>
    <xf numFmtId="0" fontId="0" fillId="0" borderId="0" xfId="0" applyFont="1">
      <alignment horizontal="left" vertical="center" wrapText="1"/>
    </xf>
    <xf numFmtId="0" fontId="0" fillId="0" borderId="6" xfId="0" applyFont="1" applyBorder="1">
      <alignment horizontal="left" vertical="center" wrapText="1"/>
    </xf>
    <xf numFmtId="0" fontId="27" fillId="0" borderId="0" xfId="0" applyFont="1" applyAlignment="1">
      <alignment horizontal="left" vertical="center" wrapText="1"/>
    </xf>
    <xf numFmtId="0" fontId="28" fillId="0" borderId="0" xfId="0" applyFont="1">
      <alignment horizontal="left" vertical="center" wrapText="1"/>
    </xf>
    <xf numFmtId="0" fontId="27" fillId="0" borderId="0" xfId="0" applyFont="1">
      <alignment horizontal="left" vertical="center" wrapText="1"/>
    </xf>
    <xf numFmtId="7" fontId="2" fillId="0" borderId="0" xfId="6" applyFill="1" applyBorder="1" applyAlignment="1">
      <alignment horizontal="right" vertical="center"/>
    </xf>
    <xf numFmtId="9" fontId="24" fillId="0" borderId="0" xfId="7" applyFont="1" applyFill="1" applyBorder="1" applyAlignment="1">
      <alignment horizontal="right" vertical="center"/>
    </xf>
    <xf numFmtId="5" fontId="3" fillId="0" borderId="0" xfId="5" applyFill="1" applyBorder="1" applyAlignment="1">
      <alignment horizontal="right" vertical="center"/>
    </xf>
    <xf numFmtId="5" fontId="3" fillId="0" borderId="7" xfId="5" applyFill="1" applyBorder="1" applyAlignment="1">
      <alignment horizontal="right" vertical="center"/>
    </xf>
    <xf numFmtId="0" fontId="21" fillId="0" borderId="0" xfId="3" applyFont="1" applyAlignment="1">
      <alignment horizontal="left" vertical="center"/>
    </xf>
    <xf numFmtId="0" fontId="19" fillId="4" borderId="6" xfId="0" applyFont="1" applyFill="1" applyBorder="1" applyAlignment="1">
      <alignment horizontal="center" vertical="center" wrapText="1"/>
    </xf>
    <xf numFmtId="0" fontId="21" fillId="0" borderId="10" xfId="0" applyFont="1" applyBorder="1" applyAlignment="1">
      <alignment horizontal="right" vertical="center" wrapText="1"/>
    </xf>
    <xf numFmtId="0" fontId="22" fillId="0" borderId="0" xfId="3" applyFont="1">
      <alignment horizontal="right" vertical="center"/>
    </xf>
    <xf numFmtId="0" fontId="25" fillId="4" borderId="0" xfId="0" applyFont="1" applyFill="1" applyAlignment="1">
      <alignment horizontal="center" vertical="center" wrapText="1"/>
    </xf>
  </cellXfs>
  <cellStyles count="50">
    <cellStyle name="20% - 着色 1" xfId="27" builtinId="30" customBuiltin="1"/>
    <cellStyle name="20% - 着色 2" xfId="31" builtinId="34" customBuiltin="1"/>
    <cellStyle name="20% - 着色 3" xfId="35" builtinId="38" customBuiltin="1"/>
    <cellStyle name="20% - 着色 4" xfId="39" builtinId="42" customBuiltin="1"/>
    <cellStyle name="20% - 着色 5" xfId="43" builtinId="46" customBuiltin="1"/>
    <cellStyle name="20% - 着色 6" xfId="47" builtinId="50" customBuiltin="1"/>
    <cellStyle name="40% - 着色 1" xfId="28" builtinId="31" customBuiltin="1"/>
    <cellStyle name="40% - 着色 2" xfId="32" builtinId="35" customBuiltin="1"/>
    <cellStyle name="40% - 着色 3" xfId="36" builtinId="39" customBuiltin="1"/>
    <cellStyle name="40% - 着色 4" xfId="40" builtinId="43" customBuiltin="1"/>
    <cellStyle name="40% - 着色 5" xfId="44" builtinId="47" customBuiltin="1"/>
    <cellStyle name="40% - 着色 6" xfId="48" builtinId="51" customBuiltin="1"/>
    <cellStyle name="60% - 着色 1" xfId="29" builtinId="32" customBuiltin="1"/>
    <cellStyle name="60% - 着色 2" xfId="33" builtinId="36" customBuiltin="1"/>
    <cellStyle name="60% - 着色 3" xfId="37" builtinId="40" customBuiltin="1"/>
    <cellStyle name="60% - 着色 4" xfId="41" builtinId="44" customBuiltin="1"/>
    <cellStyle name="60% - 着色 5" xfId="45" builtinId="48" customBuiltin="1"/>
    <cellStyle name="60% - 着色 6" xfId="49" builtinId="52" customBuiltin="1"/>
    <cellStyle name="百分比" xfId="7" builtinId="5" customBuiltin="1"/>
    <cellStyle name="标题" xfId="9" builtinId="15" customBuiltin="1"/>
    <cellStyle name="标题 1" xfId="1" builtinId="16" customBuiltin="1"/>
    <cellStyle name="标题 2" xfId="2" builtinId="17" customBuiltin="1"/>
    <cellStyle name="标题 3" xfId="3" builtinId="18" customBuiltin="1"/>
    <cellStyle name="标题 4" xfId="4" builtinId="19" customBuiltin="1"/>
    <cellStyle name="差" xfId="16" builtinId="27" customBuiltin="1"/>
    <cellStyle name="常规" xfId="0" builtinId="0" customBuiltin="1"/>
    <cellStyle name="好" xfId="15" builtinId="26" customBuiltin="1"/>
    <cellStyle name="汇总" xfId="10" builtinId="25" customBuiltin="1"/>
    <cellStyle name="货币" xfId="5" builtinId="4" customBuiltin="1"/>
    <cellStyle name="货币[0]" xfId="6" builtinId="7" customBuiltin="1"/>
    <cellStyle name="计算" xfId="20" builtinId="22" customBuiltin="1"/>
    <cellStyle name="检查单元格" xfId="22" builtinId="23" customBuiltin="1"/>
    <cellStyle name="解释性文本" xfId="25" builtinId="53" customBuiltin="1"/>
    <cellStyle name="警告文本" xfId="23" builtinId="11" customBuiltin="1"/>
    <cellStyle name="链接单元格" xfId="21" builtinId="24" customBuiltin="1"/>
    <cellStyle name="千位分隔" xfId="13" builtinId="3" customBuiltin="1"/>
    <cellStyle name="千位分隔[0]" xfId="14" builtinId="6" customBuiltin="1"/>
    <cellStyle name="适中" xfId="17" builtinId="28" customBuiltin="1"/>
    <cellStyle name="输出" xfId="19" builtinId="21" customBuiltin="1"/>
    <cellStyle name="输入" xfId="18" builtinId="20" customBuiltin="1"/>
    <cellStyle name="右边框" xfId="8" xr:uid="{00000000-0005-0000-0000-00000A000000}"/>
    <cellStyle name="右下边框" xfId="12" xr:uid="{00000000-0005-0000-0000-000009000000}"/>
    <cellStyle name="预测结束" xfId="11" xr:uid="{00000000-0005-0000-0000-000002000000}"/>
    <cellStyle name="着色 1" xfId="26" builtinId="29" customBuiltin="1"/>
    <cellStyle name="着色 2" xfId="30" builtinId="33" customBuiltin="1"/>
    <cellStyle name="着色 3" xfId="34" builtinId="37" customBuiltin="1"/>
    <cellStyle name="着色 4" xfId="38" builtinId="41" customBuiltin="1"/>
    <cellStyle name="着色 5" xfId="42" builtinId="45" customBuiltin="1"/>
    <cellStyle name="着色 6" xfId="46" builtinId="49" customBuiltin="1"/>
    <cellStyle name="注释" xfId="24" builtinId="10" customBuiltin="1"/>
  </cellStyles>
  <dxfs count="65">
    <dxf>
      <font>
        <b val="0"/>
        <i val="0"/>
        <strike val="0"/>
        <condense val="0"/>
        <extend val="0"/>
        <outline val="0"/>
        <shadow val="0"/>
        <u val="none"/>
        <vertAlign val="baseline"/>
        <sz val="12"/>
        <color theme="3"/>
        <name val="Microsoft YaHei UI"/>
        <family val="2"/>
        <charset val="134"/>
        <scheme val="none"/>
      </font>
      <numFmt numFmtId="9" formatCode="&quot;¥&quot;#,##0;&quot;¥&quot;\-#,##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theme="3"/>
        <name val="Microsoft YaHei UI"/>
        <family val="2"/>
        <charset val="134"/>
        <scheme val="none"/>
      </font>
      <numFmt numFmtId="9" formatCode="&quot;¥&quot;#,##0;&quot;¥&quot;\-#,##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theme="3"/>
        <name val="Microsoft YaHei UI"/>
        <family val="2"/>
        <charset val="134"/>
        <scheme val="none"/>
      </font>
      <numFmt numFmtId="9" formatCode="&quot;¥&quot;#,##0;&quot;¥&quot;\-#,##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theme="3"/>
        <name val="Microsoft YaHei UI"/>
        <family val="2"/>
        <charset val="134"/>
        <scheme val="none"/>
      </font>
      <numFmt numFmtId="9" formatCode="&quot;¥&quot;#,##0;&quot;¥&quot;\-#,##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theme="3"/>
        <name val="Microsoft YaHei UI"/>
        <family val="2"/>
        <charset val="134"/>
        <scheme val="none"/>
      </font>
      <numFmt numFmtId="9" formatCode="&quot;¥&quot;#,##0;&quot;¥&quot;\-#,##0"/>
      <fill>
        <patternFill patternType="none">
          <fgColor indexed="64"/>
          <bgColor indexed="65"/>
        </patternFill>
      </fill>
      <alignment horizontal="right" vertical="center" textRotation="0" wrapText="0" indent="0" justifyLastLine="0" shrinkToFit="0" readingOrder="0"/>
      <border diagonalUp="0" diagonalDown="0" outline="0">
        <left/>
        <right style="thin">
          <color theme="3"/>
        </right>
        <top/>
        <bottom/>
      </border>
    </dxf>
    <dxf>
      <font>
        <b val="0"/>
        <i val="0"/>
        <strike val="0"/>
        <condense val="0"/>
        <extend val="0"/>
        <outline val="0"/>
        <shadow val="0"/>
        <u val="none"/>
        <vertAlign val="baseline"/>
        <sz val="12"/>
        <color theme="3"/>
        <name val="Microsoft YaHei UI"/>
        <family val="2"/>
        <charset val="134"/>
        <scheme val="none"/>
      </font>
      <numFmt numFmtId="9" formatCode="&quot;¥&quot;#,##0;&quot;¥&quot;\-#,##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theme="3"/>
        <name val="Microsoft YaHei UI"/>
        <family val="2"/>
        <charset val="134"/>
        <scheme val="none"/>
      </font>
      <numFmt numFmtId="9" formatCode="&quot;¥&quot;#,##0;&quot;¥&quot;\-#,##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theme="3"/>
        <name val="Microsoft YaHei UI"/>
        <family val="2"/>
        <charset val="134"/>
        <scheme val="none"/>
      </font>
      <numFmt numFmtId="9" formatCode="&quot;¥&quot;#,##0;&quot;¥&quot;\-#,##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theme="3"/>
        <name val="Microsoft YaHei UI"/>
        <family val="2"/>
        <charset val="134"/>
        <scheme val="none"/>
      </font>
      <numFmt numFmtId="9" formatCode="&quot;¥&quot;#,##0;&quot;¥&quot;\-#,##0"/>
      <fill>
        <patternFill patternType="none">
          <fgColor indexed="64"/>
          <bgColor indexed="65"/>
        </patternFill>
      </fill>
      <alignment horizontal="right" vertical="center" textRotation="0" wrapText="0" indent="0" justifyLastLine="0" shrinkToFit="0" readingOrder="0"/>
      <border diagonalUp="0" diagonalDown="0" outline="0">
        <left/>
        <right style="thin">
          <color theme="3"/>
        </right>
        <top/>
        <bottom/>
      </border>
    </dxf>
    <dxf>
      <font>
        <b val="0"/>
        <i val="0"/>
        <strike val="0"/>
        <condense val="0"/>
        <extend val="0"/>
        <outline val="0"/>
        <shadow val="0"/>
        <u val="none"/>
        <vertAlign val="baseline"/>
        <sz val="12"/>
        <color theme="3"/>
        <name val="Microsoft YaHei UI"/>
        <family val="2"/>
        <charset val="134"/>
        <scheme val="none"/>
      </font>
      <numFmt numFmtId="9" formatCode="&quot;¥&quot;#,##0;&quot;¥&quot;\-#,##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theme="3"/>
        <name val="Microsoft YaHei UI"/>
        <family val="2"/>
        <charset val="134"/>
        <scheme val="none"/>
      </font>
      <numFmt numFmtId="9" formatCode="&quot;¥&quot;#,##0;&quot;¥&quot;\-#,##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theme="3"/>
        <name val="Microsoft YaHei UI"/>
        <family val="2"/>
        <charset val="134"/>
        <scheme val="none"/>
      </font>
      <numFmt numFmtId="9" formatCode="&quot;¥&quot;#,##0;&quot;¥&quot;\-#,##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theme="3"/>
        <name val="Microsoft YaHei UI"/>
        <family val="2"/>
        <charset val="134"/>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12"/>
        <color theme="3"/>
        <name val="Microsoft YaHei UI"/>
        <family val="2"/>
        <charset val="134"/>
        <scheme val="none"/>
      </font>
      <numFmt numFmtId="11" formatCode="&quot;¥&quot;#,##0.00;&quot;¥&quot;\-#,##0.00"/>
      <fill>
        <patternFill patternType="none">
          <fgColor indexed="64"/>
          <bgColor indexed="65"/>
        </patternFill>
      </fill>
      <alignment horizontal="right" vertical="center" textRotation="0" wrapText="0" indent="0" justifyLastLine="0" shrinkToFit="0" readingOrder="0"/>
      <border diagonalUp="0" diagonalDown="0" outline="0">
        <left/>
        <right/>
        <top/>
        <bottom style="thick">
          <color theme="3"/>
        </bottom>
      </border>
    </dxf>
    <dxf>
      <font>
        <b/>
        <i val="0"/>
        <strike val="0"/>
        <condense val="0"/>
        <extend val="0"/>
        <outline val="0"/>
        <shadow val="0"/>
        <u val="none"/>
        <vertAlign val="baseline"/>
        <sz val="12"/>
        <color theme="3"/>
        <name val="Microsoft YaHei UI"/>
        <family val="2"/>
        <charset val="134"/>
        <scheme val="none"/>
      </font>
      <fill>
        <patternFill patternType="none">
          <fgColor indexed="64"/>
          <bgColor indexed="65"/>
        </patternFill>
      </fill>
      <border diagonalUp="0" diagonalDown="0" outline="0">
        <left/>
        <right/>
        <top/>
        <bottom style="thick">
          <color theme="3"/>
        </bottom>
      </border>
    </dxf>
    <dxf>
      <font>
        <b/>
        <i val="0"/>
        <strike val="0"/>
        <condense val="0"/>
        <extend val="0"/>
        <outline val="0"/>
        <shadow val="0"/>
        <u val="none"/>
        <vertAlign val="baseline"/>
        <sz val="12"/>
        <color theme="3"/>
        <name val="Microsoft YaHei UI"/>
        <family val="2"/>
        <charset val="134"/>
        <scheme val="none"/>
      </font>
      <fill>
        <patternFill patternType="none">
          <fgColor indexed="64"/>
          <bgColor indexed="65"/>
        </patternFill>
      </fill>
      <border diagonalUp="0" diagonalDown="0" outline="0">
        <left/>
        <right/>
        <top/>
        <bottom style="thick">
          <color theme="3"/>
        </bottom>
      </border>
    </dxf>
    <dxf>
      <font>
        <b/>
        <i val="0"/>
        <strike val="0"/>
        <condense val="0"/>
        <extend val="0"/>
        <outline val="0"/>
        <shadow val="0"/>
        <u val="none"/>
        <vertAlign val="baseline"/>
        <sz val="12"/>
        <color theme="3"/>
        <name val="Microsoft YaHei UI"/>
        <family val="2"/>
        <charset val="134"/>
        <scheme val="none"/>
      </font>
      <numFmt numFmtId="11" formatCode="&quot;¥&quot;#,##0.00;&quot;¥&quot;\-#,##0.00"/>
      <fill>
        <patternFill patternType="none">
          <fgColor indexed="64"/>
          <bgColor indexed="65"/>
        </patternFill>
      </fill>
      <alignment horizontal="right" vertical="center" textRotation="0" wrapText="0" indent="0" justifyLastLine="0" shrinkToFit="0" readingOrder="0"/>
      <border diagonalUp="0" diagonalDown="0" outline="0">
        <left/>
        <right/>
        <top/>
        <bottom style="thick">
          <color theme="3"/>
        </bottom>
      </border>
    </dxf>
    <dxf>
      <font>
        <b/>
        <i val="0"/>
        <strike val="0"/>
        <condense val="0"/>
        <extend val="0"/>
        <outline val="0"/>
        <shadow val="0"/>
        <u val="none"/>
        <vertAlign val="baseline"/>
        <sz val="12"/>
        <color theme="3"/>
        <name val="Microsoft YaHei UI"/>
        <family val="2"/>
        <charset val="134"/>
        <scheme val="none"/>
      </font>
      <fill>
        <patternFill patternType="none">
          <fgColor indexed="64"/>
          <bgColor indexed="65"/>
        </patternFill>
      </fill>
      <border diagonalUp="0" diagonalDown="0" outline="0">
        <left/>
        <right/>
        <top/>
        <bottom style="thick">
          <color theme="3"/>
        </bottom>
      </border>
    </dxf>
    <dxf>
      <font>
        <b/>
        <i val="0"/>
        <strike val="0"/>
        <condense val="0"/>
        <extend val="0"/>
        <outline val="0"/>
        <shadow val="0"/>
        <u val="none"/>
        <vertAlign val="baseline"/>
        <sz val="12"/>
        <color theme="3"/>
        <name val="Microsoft YaHei UI"/>
        <family val="2"/>
        <charset val="134"/>
        <scheme val="none"/>
      </font>
      <fill>
        <patternFill patternType="none">
          <fgColor indexed="64"/>
          <bgColor indexed="65"/>
        </patternFill>
      </fill>
      <border diagonalUp="0" diagonalDown="0" outline="0">
        <left/>
        <right/>
        <top/>
        <bottom style="thick">
          <color theme="3"/>
        </bottom>
      </border>
    </dxf>
    <dxf>
      <font>
        <b/>
        <i val="0"/>
        <strike val="0"/>
        <condense val="0"/>
        <extend val="0"/>
        <outline val="0"/>
        <shadow val="0"/>
        <u val="none"/>
        <vertAlign val="baseline"/>
        <sz val="12"/>
        <color theme="3"/>
        <name val="Microsoft YaHei UI"/>
        <family val="2"/>
        <charset val="134"/>
        <scheme val="none"/>
      </font>
      <fill>
        <patternFill patternType="none">
          <fgColor indexed="64"/>
          <bgColor indexed="65"/>
        </patternFill>
      </fill>
      <border diagonalUp="0" diagonalDown="0" outline="0">
        <left/>
        <right/>
        <top/>
        <bottom style="thick">
          <color theme="3"/>
        </bottom>
      </border>
    </dxf>
    <dxf>
      <font>
        <b/>
        <i val="0"/>
        <strike val="0"/>
        <condense val="0"/>
        <extend val="0"/>
        <outline val="0"/>
        <shadow val="0"/>
        <u val="none"/>
        <vertAlign val="baseline"/>
        <sz val="12"/>
        <color theme="3"/>
        <name val="Microsoft YaHei UI"/>
        <family val="2"/>
        <charset val="134"/>
        <scheme val="none"/>
      </font>
      <fill>
        <patternFill patternType="none">
          <fgColor indexed="64"/>
          <bgColor indexed="65"/>
        </patternFill>
      </fill>
      <border diagonalUp="0" diagonalDown="0" outline="0">
        <left/>
        <right/>
        <top/>
        <bottom style="thick">
          <color theme="3"/>
        </bottom>
      </border>
    </dxf>
    <dxf>
      <font>
        <b/>
        <i val="0"/>
        <strike val="0"/>
        <condense val="0"/>
        <extend val="0"/>
        <outline val="0"/>
        <shadow val="0"/>
        <u val="none"/>
        <vertAlign val="baseline"/>
        <sz val="12"/>
        <color theme="3"/>
        <name val="Microsoft YaHei UI"/>
        <family val="2"/>
        <charset val="134"/>
        <scheme val="none"/>
      </font>
      <fill>
        <patternFill patternType="none">
          <fgColor indexed="64"/>
          <bgColor indexed="65"/>
        </patternFill>
      </fill>
      <border diagonalUp="0" diagonalDown="0" outline="0">
        <left/>
        <right/>
        <top/>
        <bottom style="thick">
          <color theme="3"/>
        </bottom>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theme="1" tint="4.9989318521683403E-2"/>
        <name val="Microsoft YaHei UI"/>
        <family val="2"/>
        <charset val="134"/>
        <scheme val="none"/>
      </font>
      <numFmt numFmtId="0" formatCode="General"/>
      <fill>
        <patternFill patternType="none">
          <fgColor indexed="64"/>
          <bgColor indexed="65"/>
        </patternFill>
      </fill>
    </dxf>
    <dxf>
      <font>
        <strike val="0"/>
        <outline val="0"/>
        <shadow val="0"/>
        <u val="none"/>
        <vertAlign val="baseline"/>
        <sz val="12"/>
        <color theme="3"/>
        <name val="Microsoft YaHei UI"/>
        <family val="2"/>
        <charset val="134"/>
        <scheme val="none"/>
      </font>
    </dxf>
    <dxf>
      <font>
        <strike val="0"/>
        <outline val="0"/>
        <shadow val="0"/>
        <u val="none"/>
        <vertAlign val="baseline"/>
        <sz val="12"/>
        <color theme="1" tint="4.9989318521683403E-2"/>
        <name val="Microsoft YaHei UI"/>
        <family val="2"/>
        <charset val="134"/>
        <scheme val="none"/>
      </font>
    </dxf>
    <dxf>
      <font>
        <b/>
        <strike val="0"/>
        <outline val="0"/>
        <shadow val="0"/>
        <u val="none"/>
        <vertAlign val="baseline"/>
        <sz val="12"/>
        <color theme="0"/>
        <name val="Microsoft YaHei UI"/>
        <family val="2"/>
        <charset val="134"/>
        <scheme val="none"/>
      </font>
      <fill>
        <patternFill patternType="solid">
          <fgColor indexed="64"/>
          <bgColor theme="3"/>
        </patternFill>
      </fill>
    </dxf>
    <dxf>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theme="1" tint="4.9989318521683403E-2"/>
        <name val="Microsoft YaHei UI"/>
        <family val="2"/>
        <charset val="134"/>
        <scheme val="none"/>
      </font>
      <fill>
        <patternFill patternType="none">
          <fgColor indexed="64"/>
          <bgColor indexed="65"/>
        </patternFill>
      </fill>
    </dxf>
    <dxf>
      <font>
        <b val="0"/>
        <i val="0"/>
        <strike val="0"/>
        <condense val="0"/>
        <extend val="0"/>
        <outline val="0"/>
        <shadow val="0"/>
        <u val="none"/>
        <vertAlign val="baseline"/>
        <sz val="12"/>
        <color theme="1" tint="4.9989318521683403E-2"/>
        <name val="Microsoft YaHei UI"/>
        <family val="2"/>
        <charset val="134"/>
        <scheme val="none"/>
      </font>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theme="1" tint="4.9989318521683403E-2"/>
        <name val="Microsoft YaHei UI"/>
        <family val="2"/>
        <charset val="134"/>
        <scheme val="none"/>
      </font>
      <fill>
        <patternFill patternType="none">
          <fgColor indexed="64"/>
          <bgColor indexed="65"/>
        </patternFill>
      </fill>
    </dxf>
    <dxf>
      <font>
        <b val="0"/>
        <i val="0"/>
        <strike val="0"/>
        <condense val="0"/>
        <extend val="0"/>
        <outline val="0"/>
        <shadow val="0"/>
        <u val="none"/>
        <vertAlign val="baseline"/>
        <sz val="12"/>
        <color theme="1" tint="4.9989318521683403E-2"/>
        <name val="Microsoft YaHei UI"/>
        <family val="2"/>
        <charset val="134"/>
        <scheme val="none"/>
      </font>
      <fill>
        <patternFill patternType="none">
          <fgColor indexed="64"/>
          <bgColor indexed="65"/>
        </patternFill>
      </fill>
    </dxf>
    <dxf>
      <font>
        <b val="0"/>
        <i val="0"/>
        <strike val="0"/>
        <condense val="0"/>
        <extend val="0"/>
        <outline val="0"/>
        <shadow val="0"/>
        <u val="none"/>
        <vertAlign val="baseline"/>
        <sz val="12"/>
        <color theme="1" tint="4.9989318521683403E-2"/>
        <name val="Microsoft YaHei UI"/>
        <family val="2"/>
        <charset val="134"/>
        <scheme val="none"/>
      </font>
      <fill>
        <patternFill patternType="none">
          <fgColor indexed="64"/>
          <bgColor indexed="65"/>
        </patternFill>
      </fill>
    </dxf>
    <dxf>
      <font>
        <b val="0"/>
        <i val="0"/>
        <strike val="0"/>
        <condense val="0"/>
        <extend val="0"/>
        <outline val="0"/>
        <shadow val="0"/>
        <u val="none"/>
        <vertAlign val="baseline"/>
        <sz val="12"/>
        <color theme="1" tint="4.9989318521683403E-2"/>
        <name val="Microsoft YaHei UI"/>
        <family val="2"/>
        <charset val="134"/>
        <scheme val="none"/>
      </font>
      <fill>
        <patternFill patternType="none">
          <fgColor indexed="64"/>
          <bgColor indexed="65"/>
        </patternFill>
      </fill>
    </dxf>
    <dxf>
      <font>
        <b val="0"/>
        <i val="0"/>
        <strike val="0"/>
        <condense val="0"/>
        <extend val="0"/>
        <outline val="0"/>
        <shadow val="0"/>
        <u val="none"/>
        <vertAlign val="baseline"/>
        <sz val="12"/>
        <color theme="1" tint="4.9989318521683403E-2"/>
        <name val="Microsoft YaHei UI"/>
        <family val="2"/>
        <charset val="134"/>
        <scheme val="none"/>
      </font>
      <fill>
        <patternFill patternType="none">
          <fgColor indexed="64"/>
          <bgColor indexed="65"/>
        </patternFill>
      </fill>
    </dxf>
    <dxf>
      <font>
        <b/>
        <strike val="0"/>
        <outline val="0"/>
        <shadow val="0"/>
        <u val="none"/>
        <vertAlign val="baseline"/>
        <sz val="12"/>
        <color theme="3"/>
        <name val="Microsoft YaHei UI"/>
        <family val="2"/>
        <charset val="134"/>
        <scheme val="none"/>
      </font>
    </dxf>
    <dxf>
      <font>
        <strike val="0"/>
        <outline val="0"/>
        <shadow val="0"/>
        <u val="none"/>
        <vertAlign val="baseline"/>
        <sz val="12"/>
        <color theme="1" tint="4.9989318521683403E-2"/>
        <name val="Microsoft YaHei UI"/>
        <family val="2"/>
        <charset val="134"/>
        <scheme val="none"/>
      </font>
    </dxf>
    <dxf>
      <font>
        <b/>
        <strike val="0"/>
        <outline val="0"/>
        <shadow val="0"/>
        <u val="none"/>
        <vertAlign val="baseline"/>
        <sz val="12"/>
        <color theme="0"/>
        <name val="Microsoft YaHei UI"/>
        <family val="2"/>
        <charset val="134"/>
        <scheme val="none"/>
      </font>
      <fill>
        <patternFill patternType="solid">
          <fgColor indexed="64"/>
          <bgColor theme="3"/>
        </patternFill>
      </fill>
      <alignment vertical="center" textRotation="0" wrapText="1" indent="0" justifyLastLine="0" shrinkToFit="0" readingOrder="0"/>
    </dxf>
    <dxf>
      <border>
        <right style="thin">
          <color theme="4" tint="-0.499984740745262"/>
        </right>
        <vertical/>
      </border>
    </dxf>
    <dxf>
      <font>
        <color theme="3"/>
      </font>
      <fill>
        <patternFill patternType="solid">
          <fgColor theme="4" tint="0.79998168889431442"/>
          <bgColor theme="4" tint="0.79998168889431442"/>
        </patternFill>
      </fill>
    </dxf>
    <dxf>
      <font>
        <color theme="3"/>
      </font>
      <fill>
        <patternFill patternType="solid">
          <fgColor theme="4" tint="0.79998168889431442"/>
          <bgColor theme="4" tint="0.79998168889431442"/>
        </patternFill>
      </fill>
    </dxf>
    <dxf>
      <font>
        <color theme="3"/>
      </font>
    </dxf>
    <dxf>
      <font>
        <color theme="3"/>
      </font>
      <border>
        <right style="thin">
          <color theme="4" tint="-0.499984740745262"/>
        </right>
        <vertical/>
      </border>
    </dxf>
    <dxf>
      <font>
        <b val="0"/>
        <i val="0"/>
        <color theme="1" tint="0.14996795556505021"/>
      </font>
      <fill>
        <patternFill>
          <bgColor theme="0" tint="-0.14996795556505021"/>
        </patternFill>
      </fill>
      <border>
        <top style="medium">
          <color theme="4" tint="-0.24994659260841701"/>
        </top>
        <bottom style="thick">
          <color theme="4" tint="-0.499984740745262"/>
        </bottom>
      </border>
    </dxf>
    <dxf>
      <font>
        <b val="0"/>
        <i val="0"/>
        <color theme="3"/>
      </font>
      <fill>
        <patternFill patternType="solid">
          <fgColor theme="4"/>
          <bgColor theme="4" tint="0.39994506668294322"/>
        </patternFill>
      </fill>
      <border diagonalUp="0" diagonalDown="0">
        <left/>
        <right/>
        <top style="thick">
          <color theme="4" tint="-0.499984740745262"/>
        </top>
        <bottom style="thin">
          <color theme="4" tint="-0.24994659260841701"/>
        </bottom>
        <vertical/>
        <horizontal/>
      </border>
    </dxf>
    <dxf>
      <font>
        <color theme="3"/>
      </font>
      <fill>
        <patternFill>
          <bgColor theme="0" tint="-4.9989318521683403E-2"/>
        </patternFill>
      </fill>
      <border>
        <left/>
        <right/>
        <top style="thin">
          <color theme="4" tint="-0.24994659260841701"/>
        </top>
        <bottom style="thin">
          <color theme="4" tint="-0.24994659260841701"/>
        </bottom>
        <horizontal style="thin">
          <color theme="4" tint="-0.24994659260841701"/>
        </horizontal>
      </border>
    </dxf>
    <dxf>
      <font>
        <color theme="3"/>
      </font>
      <fill>
        <patternFill patternType="solid">
          <fgColor theme="4" tint="0.79998168889431442"/>
          <bgColor theme="4" tint="0.79998168889431442"/>
        </patternFill>
      </fill>
    </dxf>
    <dxf>
      <font>
        <color theme="3"/>
      </font>
      <fill>
        <patternFill patternType="solid">
          <fgColor theme="4" tint="0.79998168889431442"/>
          <bgColor theme="4" tint="0.79998168889431442"/>
        </patternFill>
      </fill>
    </dxf>
    <dxf>
      <font>
        <color theme="3"/>
      </font>
    </dxf>
    <dxf>
      <font>
        <color theme="3"/>
      </font>
    </dxf>
    <dxf>
      <font>
        <b/>
        <i val="0"/>
        <color theme="3"/>
      </font>
      <fill>
        <patternFill>
          <bgColor theme="0" tint="-0.14996795556505021"/>
        </patternFill>
      </fill>
      <border>
        <top style="double">
          <color theme="4" tint="-0.499984740745262"/>
        </top>
        <bottom style="thick">
          <color theme="4" tint="-0.499984740745262"/>
        </bottom>
      </border>
    </dxf>
    <dxf>
      <font>
        <b/>
        <i val="0"/>
        <color theme="3"/>
      </font>
      <fill>
        <patternFill patternType="solid">
          <fgColor theme="4"/>
          <bgColor theme="4"/>
        </patternFill>
      </fill>
      <border diagonalUp="0" diagonalDown="0">
        <left/>
        <right/>
        <top/>
        <bottom/>
        <vertical/>
        <horizontal/>
      </border>
    </dxf>
    <dxf>
      <font>
        <color theme="3"/>
      </font>
      <border>
        <left style="thin">
          <color theme="4" tint="0.39997558519241921"/>
        </left>
        <right style="thin">
          <color theme="4" tint="0.39997558519241921"/>
        </right>
        <top style="thin">
          <color theme="4" tint="0.39997558519241921"/>
        </top>
        <bottom style="thin">
          <color theme="4" tint="0.39997558519241921"/>
        </bottom>
        <horizontal style="thin">
          <color theme="4" tint="0.39997558519241921"/>
        </horizontal>
      </border>
    </dxf>
  </dxfs>
  <tableStyles count="2" defaultPivotStyle="PivotStyleLight16">
    <tableStyle name="详细的潜在顾客跟踪表" pivot="0" count="7" xr9:uid="{00000000-0011-0000-FFFF-FFFF00000000}">
      <tableStyleElement type="wholeTable" dxfId="64"/>
      <tableStyleElement type="headerRow" dxfId="63"/>
      <tableStyleElement type="totalRow" dxfId="62"/>
      <tableStyleElement type="firstColumn" dxfId="61"/>
      <tableStyleElement type="lastColumn" dxfId="60"/>
      <tableStyleElement type="firstRowStripe" dxfId="59"/>
      <tableStyleElement type="firstColumnStripe" dxfId="58"/>
    </tableStyle>
    <tableStyle name="预测销售额" pivot="0" count="8" xr9:uid="{00000000-0011-0000-FFFF-FFFF01000000}">
      <tableStyleElement type="wholeTable" dxfId="57"/>
      <tableStyleElement type="headerRow" dxfId="56"/>
      <tableStyleElement type="totalRow" dxfId="55"/>
      <tableStyleElement type="firstColumn" dxfId="54"/>
      <tableStyleElement type="lastColumn" dxfId="53"/>
      <tableStyleElement type="firstRowStripe" dxfId="52"/>
      <tableStyleElement type="firstColumnStripe" dxfId="51"/>
      <tableStyleElement type="firstHeaderCell" dxfId="5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149103787656"/>
          <c:y val="2.6889379162596844E-2"/>
          <c:w val="0.87239770085947499"/>
          <c:h val="0.860239453498301"/>
        </c:manualLayout>
      </c:layout>
      <c:lineChart>
        <c:grouping val="standard"/>
        <c:varyColors val="0"/>
        <c:ser>
          <c:idx val="0"/>
          <c:order val="0"/>
          <c:tx>
            <c:v>每月</c:v>
          </c:tx>
          <c:spPr>
            <a:ln w="38100" cap="rnd">
              <a:solidFill>
                <a:schemeClr val="accent2"/>
              </a:solidFill>
              <a:round/>
            </a:ln>
            <a:effectLst/>
          </c:spPr>
          <c:marker>
            <c:symbol val="none"/>
          </c:marker>
          <c:val>
            <c:numRef>
              <c:f>'预测销售额 '!$C$14:$N$14</c:f>
              <c:numCache>
                <c:formatCode>"¥"#,##0_);\("¥"#,##0\)</c:formatCode>
                <c:ptCount val="12"/>
                <c:pt idx="0">
                  <c:v>270000</c:v>
                </c:pt>
                <c:pt idx="1">
                  <c:v>20000</c:v>
                </c:pt>
                <c:pt idx="2">
                  <c:v>20000</c:v>
                </c:pt>
                <c:pt idx="3">
                  <c:v>0</c:v>
                </c:pt>
                <c:pt idx="4">
                  <c:v>0</c:v>
                </c:pt>
                <c:pt idx="5">
                  <c:v>0</c:v>
                </c:pt>
                <c:pt idx="6">
                  <c:v>0</c:v>
                </c:pt>
                <c:pt idx="7">
                  <c:v>310000</c:v>
                </c:pt>
                <c:pt idx="8">
                  <c:v>0</c:v>
                </c:pt>
                <c:pt idx="9">
                  <c:v>0</c:v>
                </c:pt>
                <c:pt idx="10">
                  <c:v>0</c:v>
                </c:pt>
                <c:pt idx="11">
                  <c:v>0</c:v>
                </c:pt>
              </c:numCache>
            </c:numRef>
          </c:val>
          <c:smooth val="0"/>
          <c:extLst>
            <c:ext xmlns:c16="http://schemas.microsoft.com/office/drawing/2014/chart" uri="{C3380CC4-5D6E-409C-BE32-E72D297353CC}">
              <c16:uniqueId val="{00000000-7E82-4B8C-8617-F5FD126A3E6C}"/>
            </c:ext>
          </c:extLst>
        </c:ser>
        <c:ser>
          <c:idx val="1"/>
          <c:order val="1"/>
          <c:tx>
            <c:v>累积</c:v>
          </c:tx>
          <c:spPr>
            <a:ln w="38100" cap="rnd">
              <a:solidFill>
                <a:schemeClr val="tx2">
                  <a:lumMod val="60000"/>
                  <a:lumOff val="40000"/>
                </a:schemeClr>
              </a:solidFill>
              <a:round/>
            </a:ln>
            <a:effectLst/>
          </c:spPr>
          <c:marker>
            <c:symbol val="none"/>
          </c:marker>
          <c:val>
            <c:numRef>
              <c:f>'预测销售额 '!$C$15:$N$15</c:f>
              <c:numCache>
                <c:formatCode>"¥"#,##0_);\("¥"#,##0\)</c:formatCode>
                <c:ptCount val="12"/>
                <c:pt idx="0">
                  <c:v>270000</c:v>
                </c:pt>
                <c:pt idx="1">
                  <c:v>290000</c:v>
                </c:pt>
                <c:pt idx="2">
                  <c:v>310000</c:v>
                </c:pt>
                <c:pt idx="3">
                  <c:v>310000</c:v>
                </c:pt>
                <c:pt idx="4">
                  <c:v>310000</c:v>
                </c:pt>
                <c:pt idx="5">
                  <c:v>310000</c:v>
                </c:pt>
                <c:pt idx="6">
                  <c:v>310000</c:v>
                </c:pt>
                <c:pt idx="7">
                  <c:v>620000</c:v>
                </c:pt>
                <c:pt idx="8">
                  <c:v>620000</c:v>
                </c:pt>
                <c:pt idx="9">
                  <c:v>620000</c:v>
                </c:pt>
                <c:pt idx="10">
                  <c:v>620000</c:v>
                </c:pt>
                <c:pt idx="11">
                  <c:v>620000</c:v>
                </c:pt>
              </c:numCache>
            </c:numRef>
          </c:val>
          <c:smooth val="0"/>
          <c:extLst>
            <c:ext xmlns:c16="http://schemas.microsoft.com/office/drawing/2014/chart" uri="{C3380CC4-5D6E-409C-BE32-E72D297353CC}">
              <c16:uniqueId val="{00000001-7E82-4B8C-8617-F5FD126A3E6C}"/>
            </c:ext>
          </c:extLst>
        </c:ser>
        <c:dLbls>
          <c:showLegendKey val="0"/>
          <c:showVal val="0"/>
          <c:showCatName val="0"/>
          <c:showSerName val="0"/>
          <c:showPercent val="0"/>
          <c:showBubbleSize val="0"/>
        </c:dLbls>
        <c:smooth val="0"/>
        <c:axId val="116616584"/>
        <c:axId val="116616968"/>
      </c:lineChart>
      <c:catAx>
        <c:axId val="116616584"/>
        <c:scaling>
          <c:orientation val="minMax"/>
        </c:scaling>
        <c:delete val="0"/>
        <c:axPos val="b"/>
        <c:title>
          <c:tx>
            <c:rich>
              <a:bodyPr rot="0" spcFirstLastPara="1" vertOverflow="ellipsis" vert="horz" wrap="square" anchor="ctr" anchorCtr="1"/>
              <a:lstStyle/>
              <a:p>
                <a:pPr>
                  <a:defRPr sz="1100" b="0" i="0" u="none" strike="noStrike" kern="1200" cap="all" baseline="0">
                    <a:solidFill>
                      <a:schemeClr val="tx1">
                        <a:lumMod val="65000"/>
                        <a:lumOff val="35000"/>
                      </a:schemeClr>
                    </a:solidFill>
                    <a:latin typeface="Microsoft YaHei UI" panose="020B0503020204020204" pitchFamily="34" charset="-122"/>
                    <a:ea typeface="Microsoft YaHei UI" panose="020B0503020204020204" pitchFamily="34" charset="-122"/>
                    <a:cs typeface="+mn-cs"/>
                  </a:defRPr>
                </a:pPr>
                <a:r>
                  <a:rPr lang="en-US"/>
                  <a:t>月份</a:t>
                </a:r>
              </a:p>
            </c:rich>
          </c:tx>
          <c:layout>
            <c:manualLayout>
              <c:xMode val="edge"/>
              <c:yMode val="edge"/>
              <c:x val="0.53151532259840517"/>
              <c:y val="0.96297461919559124"/>
            </c:manualLayout>
          </c:layout>
          <c:overlay val="0"/>
          <c:spPr>
            <a:noFill/>
            <a:ln>
              <a:noFill/>
            </a:ln>
            <a:effectLst/>
          </c:spPr>
          <c:txPr>
            <a:bodyPr rot="0" spcFirstLastPara="1" vertOverflow="ellipsis" vert="horz" wrap="square" anchor="ctr" anchorCtr="1"/>
            <a:lstStyle/>
            <a:p>
              <a:pPr>
                <a:defRPr sz="1100" b="0" i="0" u="none" strike="noStrike" kern="1200" cap="all" baseline="0">
                  <a:solidFill>
                    <a:schemeClr val="tx1">
                      <a:lumMod val="65000"/>
                      <a:lumOff val="35000"/>
                    </a:schemeClr>
                  </a:solidFill>
                  <a:latin typeface="Microsoft YaHei UI" panose="020B0503020204020204" pitchFamily="34" charset="-122"/>
                  <a:ea typeface="Microsoft YaHei UI" panose="020B0503020204020204" pitchFamily="34" charset="-122"/>
                  <a:cs typeface="+mn-cs"/>
                </a:defRPr>
              </a:pPr>
              <a:endParaRPr lang="zh-CN"/>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cap="none" spc="0" normalizeH="0" baseline="0">
                <a:solidFill>
                  <a:schemeClr val="tx1">
                    <a:lumMod val="65000"/>
                    <a:lumOff val="35000"/>
                  </a:schemeClr>
                </a:solidFill>
                <a:latin typeface="Microsoft YaHei UI" panose="020B0503020204020204" pitchFamily="34" charset="-122"/>
                <a:ea typeface="Microsoft YaHei UI" panose="020B0503020204020204" pitchFamily="34" charset="-122"/>
                <a:cs typeface="+mn-cs"/>
              </a:defRPr>
            </a:pPr>
            <a:endParaRPr lang="zh-CN"/>
          </a:p>
        </c:txPr>
        <c:crossAx val="116616968"/>
        <c:crosses val="autoZero"/>
        <c:auto val="1"/>
        <c:lblAlgn val="ctr"/>
        <c:lblOffset val="100"/>
        <c:noMultiLvlLbl val="0"/>
      </c:catAx>
      <c:valAx>
        <c:axId val="116616968"/>
        <c:scaling>
          <c:orientation val="minMax"/>
        </c:scaling>
        <c:delete val="0"/>
        <c:axPos val="l"/>
        <c:majorGridlines>
          <c:spPr>
            <a:ln w="9525" cap="flat" cmpd="sng" algn="ctr">
              <a:solidFill>
                <a:schemeClr val="bg1">
                  <a:lumMod val="95000"/>
                </a:schemeClr>
              </a:solidFill>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icrosoft YaHei UI" panose="020B0503020204020204" pitchFamily="34" charset="-122"/>
                    <a:ea typeface="Microsoft YaHei UI" panose="020B0503020204020204" pitchFamily="34" charset="-122"/>
                    <a:cs typeface="+mn-cs"/>
                  </a:defRPr>
                </a:pPr>
                <a:r>
                  <a:rPr lang="en-US"/>
                  <a:t>预测收入</a:t>
                </a:r>
              </a:p>
            </c:rich>
          </c:tx>
          <c:layout>
            <c:manualLayout>
              <c:xMode val="edge"/>
              <c:yMode val="edge"/>
              <c:x val="2.0340715837486603E-2"/>
              <c:y val="0.35422178073894611"/>
            </c:manualLayout>
          </c:layout>
          <c:overlay val="0"/>
          <c:spPr>
            <a:noFill/>
            <a:ln>
              <a:noFill/>
            </a:ln>
            <a:effectLst/>
          </c:spPr>
          <c:txPr>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icrosoft YaHei UI" panose="020B0503020204020204" pitchFamily="34" charset="-122"/>
                  <a:ea typeface="Microsoft YaHei UI" panose="020B0503020204020204" pitchFamily="34" charset="-122"/>
                  <a:cs typeface="+mn-cs"/>
                </a:defRPr>
              </a:pPr>
              <a:endParaRPr lang="zh-CN"/>
            </a:p>
          </c:txPr>
        </c:title>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icrosoft YaHei UI" panose="020B0503020204020204" pitchFamily="34" charset="-122"/>
                <a:ea typeface="Microsoft YaHei UI" panose="020B0503020204020204" pitchFamily="34" charset="-122"/>
                <a:cs typeface="+mn-cs"/>
              </a:defRPr>
            </a:pPr>
            <a:endParaRPr lang="zh-CN"/>
          </a:p>
        </c:txPr>
        <c:crossAx val="1166165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icrosoft YaHei UI" panose="020B0503020204020204" pitchFamily="34" charset="-122"/>
              <a:ea typeface="Microsoft YaHei UI" panose="020B0503020204020204" pitchFamily="34" charset="-122"/>
              <a:cs typeface="+mn-cs"/>
            </a:defRPr>
          </a:pPr>
          <a:endParaRPr lang="zh-CN"/>
        </a:p>
      </c:txPr>
    </c:legend>
    <c:plotVisOnly val="1"/>
    <c:dispBlanksAs val="gap"/>
    <c:showDLblsOverMax val="0"/>
  </c:chart>
  <c:spPr>
    <a:solidFill>
      <a:schemeClr val="bg1"/>
    </a:solidFill>
    <a:ln w="9525" cap="flat" cmpd="sng" algn="ctr">
      <a:noFill/>
      <a:round/>
    </a:ln>
    <a:effectLst/>
  </c:spPr>
  <c:txPr>
    <a:bodyPr/>
    <a:lstStyle/>
    <a:p>
      <a:pPr>
        <a:defRPr sz="1100">
          <a:latin typeface="Microsoft YaHei UI" panose="020B0503020204020204" pitchFamily="34" charset="-122"/>
          <a:ea typeface="Microsoft YaHei UI" panose="020B0503020204020204" pitchFamily="34" charset="-122"/>
        </a:defRPr>
      </a:pPr>
      <a:endParaRPr lang="zh-CN"/>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0</xdr:colOff>
      <xdr:row>1</xdr:row>
      <xdr:rowOff>12699</xdr:rowOff>
    </xdr:to>
    <xdr:pic>
      <xdr:nvPicPr>
        <xdr:cNvPr id="3" name="图片 2">
          <a:extLst>
            <a:ext uri="{FF2B5EF4-FFF2-40B4-BE49-F238E27FC236}">
              <a16:creationId xmlns:a16="http://schemas.microsoft.com/office/drawing/2014/main" id="{36D601C0-4ACC-E84C-9475-2E7FF3BC7359}"/>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a:alphaModFix amt="40000"/>
          <a:extLst>
            <a:ext uri="{BEBA8EAE-BF5A-486C-A8C5-ECC9F3942E4B}">
              <a14:imgProps xmlns:a14="http://schemas.microsoft.com/office/drawing/2010/main">
                <a14:imgLayer>
                  <a14:imgEffect>
                    <a14:saturation sat="0"/>
                  </a14:imgEffect>
                </a14:imgLayer>
              </a14:imgProps>
            </a:ext>
          </a:extLst>
        </a:blip>
        <a:srcRect l="3555" r="12796" b="81206"/>
        <a:stretch/>
      </xdr:blipFill>
      <xdr:spPr>
        <a:xfrm>
          <a:off x="393700" y="0"/>
          <a:ext cx="8966200" cy="1282699"/>
        </a:xfrm>
        <a:prstGeom prst="rect">
          <a:avLst/>
        </a:prstGeom>
      </xdr:spPr>
    </xdr:pic>
    <xdr:clientData/>
  </xdr:twoCellAnchor>
  <xdr:twoCellAnchor>
    <xdr:from>
      <xdr:col>1</xdr:col>
      <xdr:colOff>203200</xdr:colOff>
      <xdr:row>0</xdr:row>
      <xdr:rowOff>0</xdr:rowOff>
    </xdr:from>
    <xdr:to>
      <xdr:col>1</xdr:col>
      <xdr:colOff>1089025</xdr:colOff>
      <xdr:row>0</xdr:row>
      <xdr:rowOff>856615</xdr:rowOff>
    </xdr:to>
    <xdr:sp macro="" textlink="">
      <xdr:nvSpPr>
        <xdr:cNvPr id="4" name="同侧圆角矩形 3">
          <a:extLst>
            <a:ext uri="{FF2B5EF4-FFF2-40B4-BE49-F238E27FC236}">
              <a16:creationId xmlns:a16="http://schemas.microsoft.com/office/drawing/2014/main" id="{A62AF35F-0697-9A41-882D-E590EDB6069A}"/>
            </a:ext>
            <a:ext uri="{C183D7F6-B498-43B3-948B-1728B52AA6E4}">
              <adec:decorative xmlns:adec="http://schemas.microsoft.com/office/drawing/2017/decorative" val="1"/>
            </a:ext>
          </a:extLst>
        </xdr:cNvPr>
        <xdr:cNvSpPr/>
      </xdr:nvSpPr>
      <xdr:spPr>
        <a:xfrm rot="10800000">
          <a:off x="584200" y="0"/>
          <a:ext cx="885825" cy="856615"/>
        </a:xfrm>
        <a:prstGeom prst="round2Same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latin typeface="Microsoft YaHei UI" panose="020B0503020204020204" pitchFamily="34" charset="-122"/>
            <a:ea typeface="Microsoft YaHei UI" panose="020B0503020204020204" pitchFamily="34" charset="-122"/>
          </a:endParaRPr>
        </a:p>
      </xdr:txBody>
    </xdr:sp>
    <xdr:clientData/>
  </xdr:twoCellAnchor>
  <xdr:twoCellAnchor>
    <xdr:from>
      <xdr:col>1</xdr:col>
      <xdr:colOff>330200</xdr:colOff>
      <xdr:row>0</xdr:row>
      <xdr:rowOff>101600</xdr:rowOff>
    </xdr:from>
    <xdr:to>
      <xdr:col>1</xdr:col>
      <xdr:colOff>977900</xdr:colOff>
      <xdr:row>0</xdr:row>
      <xdr:rowOff>749890</xdr:rowOff>
    </xdr:to>
    <xdr:sp macro="" textlink="">
      <xdr:nvSpPr>
        <xdr:cNvPr id="6" name="形状" descr="目标图标">
          <a:extLst>
            <a:ext uri="{FF2B5EF4-FFF2-40B4-BE49-F238E27FC236}">
              <a16:creationId xmlns:a16="http://schemas.microsoft.com/office/drawing/2014/main" id="{7AF38A48-8EFA-C94E-A4D7-C5FC08786649}"/>
            </a:ext>
          </a:extLst>
        </xdr:cNvPr>
        <xdr:cNvSpPr/>
      </xdr:nvSpPr>
      <xdr:spPr>
        <a:xfrm>
          <a:off x="711200" y="101600"/>
          <a:ext cx="647700" cy="648290"/>
        </a:xfrm>
        <a:custGeom>
          <a:avLst/>
          <a:gdLst/>
          <a:ahLst/>
          <a:cxnLst>
            <a:cxn ang="0">
              <a:pos x="wd2" y="hd2"/>
            </a:cxn>
            <a:cxn ang="5400000">
              <a:pos x="wd2" y="hd2"/>
            </a:cxn>
            <a:cxn ang="10800000">
              <a:pos x="wd2" y="hd2"/>
            </a:cxn>
            <a:cxn ang="16200000">
              <a:pos x="wd2" y="hd2"/>
            </a:cxn>
          </a:cxnLst>
          <a:rect l="0" t="0" r="r" b="b"/>
          <a:pathLst>
            <a:path w="20302" h="21582" extrusionOk="0">
              <a:moveTo>
                <a:pt x="20287" y="2592"/>
              </a:moveTo>
              <a:cubicBezTo>
                <a:pt x="20265" y="2568"/>
                <a:pt x="20265" y="2568"/>
                <a:pt x="20242" y="2568"/>
              </a:cubicBezTo>
              <a:lnTo>
                <a:pt x="18754" y="2472"/>
              </a:lnTo>
              <a:cubicBezTo>
                <a:pt x="18348" y="2449"/>
                <a:pt x="18010" y="2089"/>
                <a:pt x="17988" y="1658"/>
              </a:cubicBezTo>
              <a:lnTo>
                <a:pt x="17897" y="78"/>
              </a:lnTo>
              <a:cubicBezTo>
                <a:pt x="17897" y="30"/>
                <a:pt x="17852" y="-18"/>
                <a:pt x="17807" y="6"/>
              </a:cubicBezTo>
              <a:cubicBezTo>
                <a:pt x="17785" y="6"/>
                <a:pt x="17762" y="6"/>
                <a:pt x="17762" y="30"/>
              </a:cubicBezTo>
              <a:lnTo>
                <a:pt x="15530" y="2401"/>
              </a:lnTo>
              <a:cubicBezTo>
                <a:pt x="15508" y="2425"/>
                <a:pt x="15508" y="2425"/>
                <a:pt x="15508" y="2449"/>
              </a:cubicBezTo>
              <a:lnTo>
                <a:pt x="15372" y="4149"/>
              </a:lnTo>
              <a:lnTo>
                <a:pt x="9578" y="10303"/>
              </a:lnTo>
              <a:cubicBezTo>
                <a:pt x="8789" y="10064"/>
                <a:pt x="7999" y="10566"/>
                <a:pt x="7774" y="11381"/>
              </a:cubicBezTo>
              <a:cubicBezTo>
                <a:pt x="7548" y="12219"/>
                <a:pt x="8022" y="13057"/>
                <a:pt x="8789" y="13296"/>
              </a:cubicBezTo>
              <a:cubicBezTo>
                <a:pt x="9578" y="13536"/>
                <a:pt x="10367" y="13033"/>
                <a:pt x="10592" y="12219"/>
              </a:cubicBezTo>
              <a:cubicBezTo>
                <a:pt x="10660" y="11955"/>
                <a:pt x="10660" y="11668"/>
                <a:pt x="10592" y="11381"/>
              </a:cubicBezTo>
              <a:lnTo>
                <a:pt x="16387" y="5226"/>
              </a:lnTo>
              <a:lnTo>
                <a:pt x="17988" y="5083"/>
              </a:lnTo>
              <a:cubicBezTo>
                <a:pt x="18010" y="5083"/>
                <a:pt x="18033" y="5083"/>
                <a:pt x="18033" y="5059"/>
              </a:cubicBezTo>
              <a:lnTo>
                <a:pt x="20265" y="2688"/>
              </a:lnTo>
              <a:cubicBezTo>
                <a:pt x="20310" y="2664"/>
                <a:pt x="20310" y="2616"/>
                <a:pt x="20287" y="2592"/>
              </a:cubicBezTo>
              <a:close/>
              <a:moveTo>
                <a:pt x="15823" y="7884"/>
              </a:moveTo>
              <a:cubicBezTo>
                <a:pt x="17852" y="11764"/>
                <a:pt x="16545" y="16673"/>
                <a:pt x="12892" y="18852"/>
              </a:cubicBezTo>
              <a:cubicBezTo>
                <a:pt x="9239" y="21007"/>
                <a:pt x="4617" y="19618"/>
                <a:pt x="2566" y="15739"/>
              </a:cubicBezTo>
              <a:cubicBezTo>
                <a:pt x="514" y="11860"/>
                <a:pt x="1844" y="6951"/>
                <a:pt x="5497" y="4771"/>
              </a:cubicBezTo>
              <a:cubicBezTo>
                <a:pt x="7796" y="3406"/>
                <a:pt x="10592" y="3406"/>
                <a:pt x="12892" y="4771"/>
              </a:cubicBezTo>
              <a:lnTo>
                <a:pt x="14042" y="3550"/>
              </a:lnTo>
              <a:cubicBezTo>
                <a:pt x="9735" y="700"/>
                <a:pt x="4076" y="2089"/>
                <a:pt x="1393" y="6663"/>
              </a:cubicBezTo>
              <a:cubicBezTo>
                <a:pt x="-1290" y="11237"/>
                <a:pt x="18" y="17248"/>
                <a:pt x="4324" y="20097"/>
              </a:cubicBezTo>
              <a:cubicBezTo>
                <a:pt x="5790" y="21055"/>
                <a:pt x="7458" y="21582"/>
                <a:pt x="9194" y="21582"/>
              </a:cubicBezTo>
              <a:cubicBezTo>
                <a:pt x="14267" y="21582"/>
                <a:pt x="18371" y="17224"/>
                <a:pt x="18371" y="11860"/>
              </a:cubicBezTo>
              <a:cubicBezTo>
                <a:pt x="18371" y="10040"/>
                <a:pt x="17897" y="8244"/>
                <a:pt x="16973" y="6687"/>
              </a:cubicBezTo>
              <a:lnTo>
                <a:pt x="15823" y="7884"/>
              </a:lnTo>
              <a:close/>
              <a:moveTo>
                <a:pt x="8473" y="7932"/>
              </a:moveTo>
              <a:cubicBezTo>
                <a:pt x="8721" y="7884"/>
                <a:pt x="8946" y="7860"/>
                <a:pt x="9194" y="7860"/>
              </a:cubicBezTo>
              <a:cubicBezTo>
                <a:pt x="9442" y="7860"/>
                <a:pt x="9690" y="7884"/>
                <a:pt x="9916" y="7932"/>
              </a:cubicBezTo>
              <a:lnTo>
                <a:pt x="11178" y="6591"/>
              </a:lnTo>
              <a:cubicBezTo>
                <a:pt x="10547" y="6304"/>
                <a:pt x="9871" y="6184"/>
                <a:pt x="9172" y="6184"/>
              </a:cubicBezTo>
              <a:cubicBezTo>
                <a:pt x="6241" y="6184"/>
                <a:pt x="3851" y="8723"/>
                <a:pt x="3851" y="11836"/>
              </a:cubicBezTo>
              <a:cubicBezTo>
                <a:pt x="3851" y="14949"/>
                <a:pt x="6241" y="17487"/>
                <a:pt x="9172" y="17487"/>
              </a:cubicBezTo>
              <a:cubicBezTo>
                <a:pt x="12103" y="17487"/>
                <a:pt x="14493" y="14949"/>
                <a:pt x="14493" y="11836"/>
              </a:cubicBezTo>
              <a:lnTo>
                <a:pt x="14493" y="11836"/>
              </a:lnTo>
              <a:cubicBezTo>
                <a:pt x="14493" y="11117"/>
                <a:pt x="14358" y="10399"/>
                <a:pt x="14110" y="9704"/>
              </a:cubicBezTo>
              <a:lnTo>
                <a:pt x="12847" y="11045"/>
              </a:lnTo>
              <a:cubicBezTo>
                <a:pt x="13253" y="13201"/>
                <a:pt x="11945" y="15284"/>
                <a:pt x="9916" y="15691"/>
              </a:cubicBezTo>
              <a:cubicBezTo>
                <a:pt x="7887" y="16122"/>
                <a:pt x="5925" y="14733"/>
                <a:pt x="5542" y="12578"/>
              </a:cubicBezTo>
              <a:cubicBezTo>
                <a:pt x="5136" y="10447"/>
                <a:pt x="6444" y="8339"/>
                <a:pt x="8473" y="7932"/>
              </a:cubicBezTo>
              <a:close/>
            </a:path>
          </a:pathLst>
        </a:custGeom>
        <a:solidFill>
          <a:schemeClr val="tx2"/>
        </a:solidFill>
        <a:ln w="12700">
          <a:miter lim="400000"/>
        </a:ln>
      </xdr:spPr>
      <xdr:txBody>
        <a:bodyPr wrap="square" lIns="38100" tIns="38100" rIns="38100" bIns="3810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1pPr>
          <a:lvl2pPr marL="0" marR="0" indent="3429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2pPr>
          <a:lvl3pPr marL="0" marR="0" indent="6858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3pPr>
          <a:lvl4pPr marL="0" marR="0" indent="10287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4pPr>
          <a:lvl5pPr marL="0" marR="0" indent="13716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5pPr>
          <a:lvl6pPr marL="0" marR="0" indent="17145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6pPr>
          <a:lvl7pPr marL="0" marR="0" indent="20574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7pPr>
          <a:lvl8pPr marL="0" marR="0" indent="24003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8pPr>
          <a:lvl9pPr marL="0" marR="0" indent="27432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9pPr>
        </a:lstStyle>
        <a:p>
          <a:pPr rtl="0">
            <a:defRPr sz="3000">
              <a:solidFill>
                <a:srgbClr val="FFFFFF"/>
              </a:solidFill>
              <a:effectLst>
                <a:outerShdw blurRad="38100" dist="12700" dir="5400000" rotWithShape="0">
                  <a:srgbClr val="000000">
                    <a:alpha val="50000"/>
                  </a:srgbClr>
                </a:outerShdw>
              </a:effectLst>
            </a:defRPr>
          </a:pPr>
          <a:endParaRPr>
            <a:latin typeface="Microsoft YaHei UI" panose="020B0503020204020204" pitchFamily="34" charset="-122"/>
            <a:ea typeface="Microsoft YaHei UI" panose="020B0503020204020204" pitchFamily="34" charset="-122"/>
          </a:endParaRPr>
        </a:p>
      </xdr:txBody>
    </xdr:sp>
    <xdr:clientData/>
  </xdr:twoCellAnchor>
  <xdr:twoCellAnchor editAs="oneCell">
    <xdr:from>
      <xdr:col>7</xdr:col>
      <xdr:colOff>428625</xdr:colOff>
      <xdr:row>0</xdr:row>
      <xdr:rowOff>352425</xdr:rowOff>
    </xdr:from>
    <xdr:to>
      <xdr:col>8</xdr:col>
      <xdr:colOff>923925</xdr:colOff>
      <xdr:row>0</xdr:row>
      <xdr:rowOff>889197</xdr:rowOff>
    </xdr:to>
    <xdr:pic>
      <xdr:nvPicPr>
        <xdr:cNvPr id="5" name="图片 4" descr="徽标占位符">
          <a:extLst>
            <a:ext uri="{FF2B5EF4-FFF2-40B4-BE49-F238E27FC236}">
              <a16:creationId xmlns:a16="http://schemas.microsoft.com/office/drawing/2014/main" id="{E11405C3-310A-46BC-A437-7AA277C40F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53750" y="352425"/>
          <a:ext cx="1924050" cy="536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38100</xdr:colOff>
      <xdr:row>1</xdr:row>
      <xdr:rowOff>12699</xdr:rowOff>
    </xdr:to>
    <xdr:pic>
      <xdr:nvPicPr>
        <xdr:cNvPr id="6" name="图片 5">
          <a:extLst>
            <a:ext uri="{FF2B5EF4-FFF2-40B4-BE49-F238E27FC236}">
              <a16:creationId xmlns:a16="http://schemas.microsoft.com/office/drawing/2014/main" id="{080F4F42-D799-E14F-B972-37DC820F1DC6}"/>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a:alphaModFix amt="40000"/>
          <a:extLst>
            <a:ext uri="{BEBA8EAE-BF5A-486C-A8C5-ECC9F3942E4B}">
              <a14:imgProps xmlns:a14="http://schemas.microsoft.com/office/drawing/2010/main">
                <a14:imgLayer>
                  <a14:imgEffect>
                    <a14:saturation sat="0"/>
                  </a14:imgEffect>
                </a14:imgLayer>
              </a14:imgProps>
            </a:ext>
          </a:extLst>
        </a:blip>
        <a:srcRect l="3555" r="12796" b="81206"/>
        <a:stretch/>
      </xdr:blipFill>
      <xdr:spPr>
        <a:xfrm>
          <a:off x="381000" y="0"/>
          <a:ext cx="8966200" cy="1282699"/>
        </a:xfrm>
        <a:prstGeom prst="rect">
          <a:avLst/>
        </a:prstGeom>
      </xdr:spPr>
    </xdr:pic>
    <xdr:clientData/>
  </xdr:twoCellAnchor>
  <xdr:twoCellAnchor>
    <xdr:from>
      <xdr:col>1</xdr:col>
      <xdr:colOff>203200</xdr:colOff>
      <xdr:row>0</xdr:row>
      <xdr:rowOff>0</xdr:rowOff>
    </xdr:from>
    <xdr:to>
      <xdr:col>1</xdr:col>
      <xdr:colOff>1089025</xdr:colOff>
      <xdr:row>0</xdr:row>
      <xdr:rowOff>856615</xdr:rowOff>
    </xdr:to>
    <xdr:sp macro="" textlink="">
      <xdr:nvSpPr>
        <xdr:cNvPr id="4" name="同侧圆角矩形 3">
          <a:extLst>
            <a:ext uri="{FF2B5EF4-FFF2-40B4-BE49-F238E27FC236}">
              <a16:creationId xmlns:a16="http://schemas.microsoft.com/office/drawing/2014/main" id="{272E8165-3E32-8043-9884-1C09E806128E}"/>
            </a:ext>
            <a:ext uri="{C183D7F6-B498-43B3-948B-1728B52AA6E4}">
              <adec:decorative xmlns:adec="http://schemas.microsoft.com/office/drawing/2017/decorative" val="1"/>
            </a:ext>
          </a:extLst>
        </xdr:cNvPr>
        <xdr:cNvSpPr/>
      </xdr:nvSpPr>
      <xdr:spPr>
        <a:xfrm rot="10800000">
          <a:off x="584200" y="0"/>
          <a:ext cx="885825" cy="856615"/>
        </a:xfrm>
        <a:prstGeom prst="round2Same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latin typeface="Microsoft YaHei UI" panose="020B0503020204020204" pitchFamily="34" charset="-122"/>
            <a:ea typeface="Microsoft YaHei UI" panose="020B0503020204020204" pitchFamily="34" charset="-122"/>
          </a:endParaRPr>
        </a:p>
      </xdr:txBody>
    </xdr:sp>
    <xdr:clientData/>
  </xdr:twoCellAnchor>
  <xdr:twoCellAnchor>
    <xdr:from>
      <xdr:col>1</xdr:col>
      <xdr:colOff>330200</xdr:colOff>
      <xdr:row>0</xdr:row>
      <xdr:rowOff>101600</xdr:rowOff>
    </xdr:from>
    <xdr:to>
      <xdr:col>1</xdr:col>
      <xdr:colOff>977900</xdr:colOff>
      <xdr:row>0</xdr:row>
      <xdr:rowOff>749890</xdr:rowOff>
    </xdr:to>
    <xdr:sp macro="" textlink="">
      <xdr:nvSpPr>
        <xdr:cNvPr id="7" name="形状" descr="目标图标">
          <a:extLst>
            <a:ext uri="{FF2B5EF4-FFF2-40B4-BE49-F238E27FC236}">
              <a16:creationId xmlns:a16="http://schemas.microsoft.com/office/drawing/2014/main" id="{B8729460-6CF5-E440-9BCD-814E6F0EE1EF}"/>
            </a:ext>
          </a:extLst>
        </xdr:cNvPr>
        <xdr:cNvSpPr/>
      </xdr:nvSpPr>
      <xdr:spPr>
        <a:xfrm>
          <a:off x="711200" y="101600"/>
          <a:ext cx="647700" cy="648290"/>
        </a:xfrm>
        <a:custGeom>
          <a:avLst/>
          <a:gdLst/>
          <a:ahLst/>
          <a:cxnLst>
            <a:cxn ang="0">
              <a:pos x="wd2" y="hd2"/>
            </a:cxn>
            <a:cxn ang="5400000">
              <a:pos x="wd2" y="hd2"/>
            </a:cxn>
            <a:cxn ang="10800000">
              <a:pos x="wd2" y="hd2"/>
            </a:cxn>
            <a:cxn ang="16200000">
              <a:pos x="wd2" y="hd2"/>
            </a:cxn>
          </a:cxnLst>
          <a:rect l="0" t="0" r="r" b="b"/>
          <a:pathLst>
            <a:path w="20302" h="21582" extrusionOk="0">
              <a:moveTo>
                <a:pt x="20287" y="2592"/>
              </a:moveTo>
              <a:cubicBezTo>
                <a:pt x="20265" y="2568"/>
                <a:pt x="20265" y="2568"/>
                <a:pt x="20242" y="2568"/>
              </a:cubicBezTo>
              <a:lnTo>
                <a:pt x="18754" y="2472"/>
              </a:lnTo>
              <a:cubicBezTo>
                <a:pt x="18348" y="2449"/>
                <a:pt x="18010" y="2089"/>
                <a:pt x="17988" y="1658"/>
              </a:cubicBezTo>
              <a:lnTo>
                <a:pt x="17897" y="78"/>
              </a:lnTo>
              <a:cubicBezTo>
                <a:pt x="17897" y="30"/>
                <a:pt x="17852" y="-18"/>
                <a:pt x="17807" y="6"/>
              </a:cubicBezTo>
              <a:cubicBezTo>
                <a:pt x="17785" y="6"/>
                <a:pt x="17762" y="6"/>
                <a:pt x="17762" y="30"/>
              </a:cubicBezTo>
              <a:lnTo>
                <a:pt x="15530" y="2401"/>
              </a:lnTo>
              <a:cubicBezTo>
                <a:pt x="15508" y="2425"/>
                <a:pt x="15508" y="2425"/>
                <a:pt x="15508" y="2449"/>
              </a:cubicBezTo>
              <a:lnTo>
                <a:pt x="15372" y="4149"/>
              </a:lnTo>
              <a:lnTo>
                <a:pt x="9578" y="10303"/>
              </a:lnTo>
              <a:cubicBezTo>
                <a:pt x="8789" y="10064"/>
                <a:pt x="7999" y="10566"/>
                <a:pt x="7774" y="11381"/>
              </a:cubicBezTo>
              <a:cubicBezTo>
                <a:pt x="7548" y="12219"/>
                <a:pt x="8022" y="13057"/>
                <a:pt x="8789" y="13296"/>
              </a:cubicBezTo>
              <a:cubicBezTo>
                <a:pt x="9578" y="13536"/>
                <a:pt x="10367" y="13033"/>
                <a:pt x="10592" y="12219"/>
              </a:cubicBezTo>
              <a:cubicBezTo>
                <a:pt x="10660" y="11955"/>
                <a:pt x="10660" y="11668"/>
                <a:pt x="10592" y="11381"/>
              </a:cubicBezTo>
              <a:lnTo>
                <a:pt x="16387" y="5226"/>
              </a:lnTo>
              <a:lnTo>
                <a:pt x="17988" y="5083"/>
              </a:lnTo>
              <a:cubicBezTo>
                <a:pt x="18010" y="5083"/>
                <a:pt x="18033" y="5083"/>
                <a:pt x="18033" y="5059"/>
              </a:cubicBezTo>
              <a:lnTo>
                <a:pt x="20265" y="2688"/>
              </a:lnTo>
              <a:cubicBezTo>
                <a:pt x="20310" y="2664"/>
                <a:pt x="20310" y="2616"/>
                <a:pt x="20287" y="2592"/>
              </a:cubicBezTo>
              <a:close/>
              <a:moveTo>
                <a:pt x="15823" y="7884"/>
              </a:moveTo>
              <a:cubicBezTo>
                <a:pt x="17852" y="11764"/>
                <a:pt x="16545" y="16673"/>
                <a:pt x="12892" y="18852"/>
              </a:cubicBezTo>
              <a:cubicBezTo>
                <a:pt x="9239" y="21007"/>
                <a:pt x="4617" y="19618"/>
                <a:pt x="2566" y="15739"/>
              </a:cubicBezTo>
              <a:cubicBezTo>
                <a:pt x="514" y="11860"/>
                <a:pt x="1844" y="6951"/>
                <a:pt x="5497" y="4771"/>
              </a:cubicBezTo>
              <a:cubicBezTo>
                <a:pt x="7796" y="3406"/>
                <a:pt x="10592" y="3406"/>
                <a:pt x="12892" y="4771"/>
              </a:cubicBezTo>
              <a:lnTo>
                <a:pt x="14042" y="3550"/>
              </a:lnTo>
              <a:cubicBezTo>
                <a:pt x="9735" y="700"/>
                <a:pt x="4076" y="2089"/>
                <a:pt x="1393" y="6663"/>
              </a:cubicBezTo>
              <a:cubicBezTo>
                <a:pt x="-1290" y="11237"/>
                <a:pt x="18" y="17248"/>
                <a:pt x="4324" y="20097"/>
              </a:cubicBezTo>
              <a:cubicBezTo>
                <a:pt x="5790" y="21055"/>
                <a:pt x="7458" y="21582"/>
                <a:pt x="9194" y="21582"/>
              </a:cubicBezTo>
              <a:cubicBezTo>
                <a:pt x="14267" y="21582"/>
                <a:pt x="18371" y="17224"/>
                <a:pt x="18371" y="11860"/>
              </a:cubicBezTo>
              <a:cubicBezTo>
                <a:pt x="18371" y="10040"/>
                <a:pt x="17897" y="8244"/>
                <a:pt x="16973" y="6687"/>
              </a:cubicBezTo>
              <a:lnTo>
                <a:pt x="15823" y="7884"/>
              </a:lnTo>
              <a:close/>
              <a:moveTo>
                <a:pt x="8473" y="7932"/>
              </a:moveTo>
              <a:cubicBezTo>
                <a:pt x="8721" y="7884"/>
                <a:pt x="8946" y="7860"/>
                <a:pt x="9194" y="7860"/>
              </a:cubicBezTo>
              <a:cubicBezTo>
                <a:pt x="9442" y="7860"/>
                <a:pt x="9690" y="7884"/>
                <a:pt x="9916" y="7932"/>
              </a:cubicBezTo>
              <a:lnTo>
                <a:pt x="11178" y="6591"/>
              </a:lnTo>
              <a:cubicBezTo>
                <a:pt x="10547" y="6304"/>
                <a:pt x="9871" y="6184"/>
                <a:pt x="9172" y="6184"/>
              </a:cubicBezTo>
              <a:cubicBezTo>
                <a:pt x="6241" y="6184"/>
                <a:pt x="3851" y="8723"/>
                <a:pt x="3851" y="11836"/>
              </a:cubicBezTo>
              <a:cubicBezTo>
                <a:pt x="3851" y="14949"/>
                <a:pt x="6241" y="17487"/>
                <a:pt x="9172" y="17487"/>
              </a:cubicBezTo>
              <a:cubicBezTo>
                <a:pt x="12103" y="17487"/>
                <a:pt x="14493" y="14949"/>
                <a:pt x="14493" y="11836"/>
              </a:cubicBezTo>
              <a:lnTo>
                <a:pt x="14493" y="11836"/>
              </a:lnTo>
              <a:cubicBezTo>
                <a:pt x="14493" y="11117"/>
                <a:pt x="14358" y="10399"/>
                <a:pt x="14110" y="9704"/>
              </a:cubicBezTo>
              <a:lnTo>
                <a:pt x="12847" y="11045"/>
              </a:lnTo>
              <a:cubicBezTo>
                <a:pt x="13253" y="13201"/>
                <a:pt x="11945" y="15284"/>
                <a:pt x="9916" y="15691"/>
              </a:cubicBezTo>
              <a:cubicBezTo>
                <a:pt x="7887" y="16122"/>
                <a:pt x="5925" y="14733"/>
                <a:pt x="5542" y="12578"/>
              </a:cubicBezTo>
              <a:cubicBezTo>
                <a:pt x="5136" y="10447"/>
                <a:pt x="6444" y="8339"/>
                <a:pt x="8473" y="7932"/>
              </a:cubicBezTo>
              <a:close/>
            </a:path>
          </a:pathLst>
        </a:custGeom>
        <a:solidFill>
          <a:schemeClr val="tx2"/>
        </a:solidFill>
        <a:ln w="12700">
          <a:miter lim="400000"/>
        </a:ln>
      </xdr:spPr>
      <xdr:txBody>
        <a:bodyPr wrap="square" lIns="38100" tIns="38100" rIns="38100" bIns="3810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1pPr>
          <a:lvl2pPr marL="0" marR="0" indent="3429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2pPr>
          <a:lvl3pPr marL="0" marR="0" indent="6858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3pPr>
          <a:lvl4pPr marL="0" marR="0" indent="10287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4pPr>
          <a:lvl5pPr marL="0" marR="0" indent="13716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5pPr>
          <a:lvl6pPr marL="0" marR="0" indent="17145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6pPr>
          <a:lvl7pPr marL="0" marR="0" indent="20574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7pPr>
          <a:lvl8pPr marL="0" marR="0" indent="24003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8pPr>
          <a:lvl9pPr marL="0" marR="0" indent="27432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9pPr>
        </a:lstStyle>
        <a:p>
          <a:pPr rtl="0">
            <a:defRPr sz="3000">
              <a:solidFill>
                <a:srgbClr val="FFFFFF"/>
              </a:solidFill>
              <a:effectLst>
                <a:outerShdw blurRad="38100" dist="12700" dir="5400000" rotWithShape="0">
                  <a:srgbClr val="000000">
                    <a:alpha val="50000"/>
                  </a:srgbClr>
                </a:outerShdw>
              </a:effectLst>
            </a:defRPr>
          </a:pPr>
          <a:endParaRPr>
            <a:latin typeface="Microsoft YaHei UI" panose="020B0503020204020204" pitchFamily="34" charset="-122"/>
            <a:ea typeface="Microsoft YaHei UI" panose="020B0503020204020204" pitchFamily="34" charset="-122"/>
          </a:endParaRPr>
        </a:p>
      </xdr:txBody>
    </xdr:sp>
    <xdr:clientData/>
  </xdr:twoCellAnchor>
  <xdr:twoCellAnchor editAs="oneCell">
    <xdr:from>
      <xdr:col>10</xdr:col>
      <xdr:colOff>419100</xdr:colOff>
      <xdr:row>0</xdr:row>
      <xdr:rowOff>368300</xdr:rowOff>
    </xdr:from>
    <xdr:to>
      <xdr:col>12</xdr:col>
      <xdr:colOff>342900</xdr:colOff>
      <xdr:row>0</xdr:row>
      <xdr:rowOff>905072</xdr:rowOff>
    </xdr:to>
    <xdr:pic>
      <xdr:nvPicPr>
        <xdr:cNvPr id="9" name="图片 8" descr="徽标占位符">
          <a:extLst>
            <a:ext uri="{FF2B5EF4-FFF2-40B4-BE49-F238E27FC236}">
              <a16:creationId xmlns:a16="http://schemas.microsoft.com/office/drawing/2014/main" id="{91608C20-4762-4872-AF73-D4663D930D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87075" y="368300"/>
          <a:ext cx="1924050" cy="5367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0</xdr:colOff>
      <xdr:row>1</xdr:row>
      <xdr:rowOff>12699</xdr:rowOff>
    </xdr:to>
    <xdr:pic>
      <xdr:nvPicPr>
        <xdr:cNvPr id="6" name="图片 5">
          <a:extLst>
            <a:ext uri="{FF2B5EF4-FFF2-40B4-BE49-F238E27FC236}">
              <a16:creationId xmlns:a16="http://schemas.microsoft.com/office/drawing/2014/main" id="{EC3BA07B-BC8A-D84D-ADA9-73D2215D12DB}"/>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a:alphaModFix amt="40000"/>
          <a:extLst>
            <a:ext uri="{BEBA8EAE-BF5A-486C-A8C5-ECC9F3942E4B}">
              <a14:imgProps xmlns:a14="http://schemas.microsoft.com/office/drawing/2010/main">
                <a14:imgLayer>
                  <a14:imgEffect>
                    <a14:saturation sat="0"/>
                  </a14:imgEffect>
                </a14:imgLayer>
              </a14:imgProps>
            </a:ext>
          </a:extLst>
        </a:blip>
        <a:srcRect l="3555" r="21801" b="81206"/>
        <a:stretch/>
      </xdr:blipFill>
      <xdr:spPr>
        <a:xfrm>
          <a:off x="381000" y="0"/>
          <a:ext cx="8001000" cy="1282699"/>
        </a:xfrm>
        <a:prstGeom prst="rect">
          <a:avLst/>
        </a:prstGeom>
      </xdr:spPr>
    </xdr:pic>
    <xdr:clientData/>
  </xdr:twoCellAnchor>
  <xdr:twoCellAnchor editAs="absolute">
    <xdr:from>
      <xdr:col>1</xdr:col>
      <xdr:colOff>9525</xdr:colOff>
      <xdr:row>4</xdr:row>
      <xdr:rowOff>19050</xdr:rowOff>
    </xdr:from>
    <xdr:to>
      <xdr:col>15</xdr:col>
      <xdr:colOff>0</xdr:colOff>
      <xdr:row>28</xdr:row>
      <xdr:rowOff>149225</xdr:rowOff>
    </xdr:to>
    <xdr:graphicFrame macro="">
      <xdr:nvGraphicFramePr>
        <xdr:cNvPr id="2" name="每月加权预测" descr="显示每月和累积预测收入的折线图">
          <a:extLst>
            <a:ext uri="{FF2B5EF4-FFF2-40B4-BE49-F238E27FC236}">
              <a16:creationId xmlns:a16="http://schemas.microsoft.com/office/drawing/2014/main" id="{80BFB67B-E508-4D47-97F7-4D187001B47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203200</xdr:colOff>
      <xdr:row>0</xdr:row>
      <xdr:rowOff>0</xdr:rowOff>
    </xdr:from>
    <xdr:to>
      <xdr:col>1</xdr:col>
      <xdr:colOff>1089025</xdr:colOff>
      <xdr:row>0</xdr:row>
      <xdr:rowOff>856615</xdr:rowOff>
    </xdr:to>
    <xdr:sp macro="" textlink="">
      <xdr:nvSpPr>
        <xdr:cNvPr id="3" name="同侧圆角矩形 2">
          <a:extLst>
            <a:ext uri="{FF2B5EF4-FFF2-40B4-BE49-F238E27FC236}">
              <a16:creationId xmlns:a16="http://schemas.microsoft.com/office/drawing/2014/main" id="{59FB41BB-A806-7646-9C33-512BC71B08C6}"/>
            </a:ext>
            <a:ext uri="{C183D7F6-B498-43B3-948B-1728B52AA6E4}">
              <adec:decorative xmlns:adec="http://schemas.microsoft.com/office/drawing/2017/decorative" val="1"/>
            </a:ext>
          </a:extLst>
        </xdr:cNvPr>
        <xdr:cNvSpPr/>
      </xdr:nvSpPr>
      <xdr:spPr>
        <a:xfrm rot="10800000">
          <a:off x="584200" y="0"/>
          <a:ext cx="885825" cy="856615"/>
        </a:xfrm>
        <a:prstGeom prst="round2Same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latin typeface="Microsoft YaHei UI" panose="020B0503020204020204" pitchFamily="34" charset="-122"/>
            <a:ea typeface="Microsoft YaHei UI" panose="020B0503020204020204" pitchFamily="34" charset="-122"/>
          </a:endParaRPr>
        </a:p>
      </xdr:txBody>
    </xdr:sp>
    <xdr:clientData/>
  </xdr:twoCellAnchor>
  <xdr:twoCellAnchor>
    <xdr:from>
      <xdr:col>1</xdr:col>
      <xdr:colOff>330200</xdr:colOff>
      <xdr:row>0</xdr:row>
      <xdr:rowOff>101600</xdr:rowOff>
    </xdr:from>
    <xdr:to>
      <xdr:col>1</xdr:col>
      <xdr:colOff>977900</xdr:colOff>
      <xdr:row>0</xdr:row>
      <xdr:rowOff>749890</xdr:rowOff>
    </xdr:to>
    <xdr:sp macro="" textlink="">
      <xdr:nvSpPr>
        <xdr:cNvPr id="8" name="形状" descr="目标图标">
          <a:extLst>
            <a:ext uri="{FF2B5EF4-FFF2-40B4-BE49-F238E27FC236}">
              <a16:creationId xmlns:a16="http://schemas.microsoft.com/office/drawing/2014/main" id="{A739775B-4152-2048-965F-0488ECAE5CFC}"/>
            </a:ext>
          </a:extLst>
        </xdr:cNvPr>
        <xdr:cNvSpPr/>
      </xdr:nvSpPr>
      <xdr:spPr>
        <a:xfrm>
          <a:off x="711200" y="101600"/>
          <a:ext cx="647700" cy="648290"/>
        </a:xfrm>
        <a:custGeom>
          <a:avLst/>
          <a:gdLst/>
          <a:ahLst/>
          <a:cxnLst>
            <a:cxn ang="0">
              <a:pos x="wd2" y="hd2"/>
            </a:cxn>
            <a:cxn ang="5400000">
              <a:pos x="wd2" y="hd2"/>
            </a:cxn>
            <a:cxn ang="10800000">
              <a:pos x="wd2" y="hd2"/>
            </a:cxn>
            <a:cxn ang="16200000">
              <a:pos x="wd2" y="hd2"/>
            </a:cxn>
          </a:cxnLst>
          <a:rect l="0" t="0" r="r" b="b"/>
          <a:pathLst>
            <a:path w="20302" h="21582" extrusionOk="0">
              <a:moveTo>
                <a:pt x="20287" y="2592"/>
              </a:moveTo>
              <a:cubicBezTo>
                <a:pt x="20265" y="2568"/>
                <a:pt x="20265" y="2568"/>
                <a:pt x="20242" y="2568"/>
              </a:cubicBezTo>
              <a:lnTo>
                <a:pt x="18754" y="2472"/>
              </a:lnTo>
              <a:cubicBezTo>
                <a:pt x="18348" y="2449"/>
                <a:pt x="18010" y="2089"/>
                <a:pt x="17988" y="1658"/>
              </a:cubicBezTo>
              <a:lnTo>
                <a:pt x="17897" y="78"/>
              </a:lnTo>
              <a:cubicBezTo>
                <a:pt x="17897" y="30"/>
                <a:pt x="17852" y="-18"/>
                <a:pt x="17807" y="6"/>
              </a:cubicBezTo>
              <a:cubicBezTo>
                <a:pt x="17785" y="6"/>
                <a:pt x="17762" y="6"/>
                <a:pt x="17762" y="30"/>
              </a:cubicBezTo>
              <a:lnTo>
                <a:pt x="15530" y="2401"/>
              </a:lnTo>
              <a:cubicBezTo>
                <a:pt x="15508" y="2425"/>
                <a:pt x="15508" y="2425"/>
                <a:pt x="15508" y="2449"/>
              </a:cubicBezTo>
              <a:lnTo>
                <a:pt x="15372" y="4149"/>
              </a:lnTo>
              <a:lnTo>
                <a:pt x="9578" y="10303"/>
              </a:lnTo>
              <a:cubicBezTo>
                <a:pt x="8789" y="10064"/>
                <a:pt x="7999" y="10566"/>
                <a:pt x="7774" y="11381"/>
              </a:cubicBezTo>
              <a:cubicBezTo>
                <a:pt x="7548" y="12219"/>
                <a:pt x="8022" y="13057"/>
                <a:pt x="8789" y="13296"/>
              </a:cubicBezTo>
              <a:cubicBezTo>
                <a:pt x="9578" y="13536"/>
                <a:pt x="10367" y="13033"/>
                <a:pt x="10592" y="12219"/>
              </a:cubicBezTo>
              <a:cubicBezTo>
                <a:pt x="10660" y="11955"/>
                <a:pt x="10660" y="11668"/>
                <a:pt x="10592" y="11381"/>
              </a:cubicBezTo>
              <a:lnTo>
                <a:pt x="16387" y="5226"/>
              </a:lnTo>
              <a:lnTo>
                <a:pt x="17988" y="5083"/>
              </a:lnTo>
              <a:cubicBezTo>
                <a:pt x="18010" y="5083"/>
                <a:pt x="18033" y="5083"/>
                <a:pt x="18033" y="5059"/>
              </a:cubicBezTo>
              <a:lnTo>
                <a:pt x="20265" y="2688"/>
              </a:lnTo>
              <a:cubicBezTo>
                <a:pt x="20310" y="2664"/>
                <a:pt x="20310" y="2616"/>
                <a:pt x="20287" y="2592"/>
              </a:cubicBezTo>
              <a:close/>
              <a:moveTo>
                <a:pt x="15823" y="7884"/>
              </a:moveTo>
              <a:cubicBezTo>
                <a:pt x="17852" y="11764"/>
                <a:pt x="16545" y="16673"/>
                <a:pt x="12892" y="18852"/>
              </a:cubicBezTo>
              <a:cubicBezTo>
                <a:pt x="9239" y="21007"/>
                <a:pt x="4617" y="19618"/>
                <a:pt x="2566" y="15739"/>
              </a:cubicBezTo>
              <a:cubicBezTo>
                <a:pt x="514" y="11860"/>
                <a:pt x="1844" y="6951"/>
                <a:pt x="5497" y="4771"/>
              </a:cubicBezTo>
              <a:cubicBezTo>
                <a:pt x="7796" y="3406"/>
                <a:pt x="10592" y="3406"/>
                <a:pt x="12892" y="4771"/>
              </a:cubicBezTo>
              <a:lnTo>
                <a:pt x="14042" y="3550"/>
              </a:lnTo>
              <a:cubicBezTo>
                <a:pt x="9735" y="700"/>
                <a:pt x="4076" y="2089"/>
                <a:pt x="1393" y="6663"/>
              </a:cubicBezTo>
              <a:cubicBezTo>
                <a:pt x="-1290" y="11237"/>
                <a:pt x="18" y="17248"/>
                <a:pt x="4324" y="20097"/>
              </a:cubicBezTo>
              <a:cubicBezTo>
                <a:pt x="5790" y="21055"/>
                <a:pt x="7458" y="21582"/>
                <a:pt x="9194" y="21582"/>
              </a:cubicBezTo>
              <a:cubicBezTo>
                <a:pt x="14267" y="21582"/>
                <a:pt x="18371" y="17224"/>
                <a:pt x="18371" y="11860"/>
              </a:cubicBezTo>
              <a:cubicBezTo>
                <a:pt x="18371" y="10040"/>
                <a:pt x="17897" y="8244"/>
                <a:pt x="16973" y="6687"/>
              </a:cubicBezTo>
              <a:lnTo>
                <a:pt x="15823" y="7884"/>
              </a:lnTo>
              <a:close/>
              <a:moveTo>
                <a:pt x="8473" y="7932"/>
              </a:moveTo>
              <a:cubicBezTo>
                <a:pt x="8721" y="7884"/>
                <a:pt x="8946" y="7860"/>
                <a:pt x="9194" y="7860"/>
              </a:cubicBezTo>
              <a:cubicBezTo>
                <a:pt x="9442" y="7860"/>
                <a:pt x="9690" y="7884"/>
                <a:pt x="9916" y="7932"/>
              </a:cubicBezTo>
              <a:lnTo>
                <a:pt x="11178" y="6591"/>
              </a:lnTo>
              <a:cubicBezTo>
                <a:pt x="10547" y="6304"/>
                <a:pt x="9871" y="6184"/>
                <a:pt x="9172" y="6184"/>
              </a:cubicBezTo>
              <a:cubicBezTo>
                <a:pt x="6241" y="6184"/>
                <a:pt x="3851" y="8723"/>
                <a:pt x="3851" y="11836"/>
              </a:cubicBezTo>
              <a:cubicBezTo>
                <a:pt x="3851" y="14949"/>
                <a:pt x="6241" y="17487"/>
                <a:pt x="9172" y="17487"/>
              </a:cubicBezTo>
              <a:cubicBezTo>
                <a:pt x="12103" y="17487"/>
                <a:pt x="14493" y="14949"/>
                <a:pt x="14493" y="11836"/>
              </a:cubicBezTo>
              <a:lnTo>
                <a:pt x="14493" y="11836"/>
              </a:lnTo>
              <a:cubicBezTo>
                <a:pt x="14493" y="11117"/>
                <a:pt x="14358" y="10399"/>
                <a:pt x="14110" y="9704"/>
              </a:cubicBezTo>
              <a:lnTo>
                <a:pt x="12847" y="11045"/>
              </a:lnTo>
              <a:cubicBezTo>
                <a:pt x="13253" y="13201"/>
                <a:pt x="11945" y="15284"/>
                <a:pt x="9916" y="15691"/>
              </a:cubicBezTo>
              <a:cubicBezTo>
                <a:pt x="7887" y="16122"/>
                <a:pt x="5925" y="14733"/>
                <a:pt x="5542" y="12578"/>
              </a:cubicBezTo>
              <a:cubicBezTo>
                <a:pt x="5136" y="10447"/>
                <a:pt x="6444" y="8339"/>
                <a:pt x="8473" y="7932"/>
              </a:cubicBezTo>
              <a:close/>
            </a:path>
          </a:pathLst>
        </a:custGeom>
        <a:solidFill>
          <a:schemeClr val="tx2"/>
        </a:solidFill>
        <a:ln w="12700">
          <a:miter lim="400000"/>
        </a:ln>
      </xdr:spPr>
      <xdr:txBody>
        <a:bodyPr wrap="square" lIns="38100" tIns="38100" rIns="38100" bIns="3810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1pPr>
          <a:lvl2pPr marL="0" marR="0" indent="3429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2pPr>
          <a:lvl3pPr marL="0" marR="0" indent="6858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3pPr>
          <a:lvl4pPr marL="0" marR="0" indent="10287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4pPr>
          <a:lvl5pPr marL="0" marR="0" indent="13716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5pPr>
          <a:lvl6pPr marL="0" marR="0" indent="17145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6pPr>
          <a:lvl7pPr marL="0" marR="0" indent="20574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7pPr>
          <a:lvl8pPr marL="0" marR="0" indent="24003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8pPr>
          <a:lvl9pPr marL="0" marR="0" indent="274320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lvl9pPr>
        </a:lstStyle>
        <a:p>
          <a:pPr rtl="0">
            <a:defRPr sz="3000">
              <a:solidFill>
                <a:srgbClr val="FFFFFF"/>
              </a:solidFill>
              <a:effectLst>
                <a:outerShdw blurRad="38100" dist="12700" dir="5400000" rotWithShape="0">
                  <a:srgbClr val="000000">
                    <a:alpha val="50000"/>
                  </a:srgbClr>
                </a:outerShdw>
              </a:effectLst>
            </a:defRPr>
          </a:pPr>
          <a:endParaRPr>
            <a:latin typeface="Microsoft YaHei UI" panose="020B0503020204020204" pitchFamily="34" charset="-122"/>
            <a:ea typeface="Microsoft YaHei UI" panose="020B0503020204020204" pitchFamily="34" charset="-122"/>
          </a:endParaRPr>
        </a:p>
      </xdr:txBody>
    </xdr:sp>
    <xdr:clientData/>
  </xdr:twoCellAnchor>
  <xdr:twoCellAnchor editAs="oneCell">
    <xdr:from>
      <xdr:col>10</xdr:col>
      <xdr:colOff>393700</xdr:colOff>
      <xdr:row>0</xdr:row>
      <xdr:rowOff>368300</xdr:rowOff>
    </xdr:from>
    <xdr:to>
      <xdr:col>13</xdr:col>
      <xdr:colOff>60325</xdr:colOff>
      <xdr:row>0</xdr:row>
      <xdr:rowOff>905072</xdr:rowOff>
    </xdr:to>
    <xdr:pic>
      <xdr:nvPicPr>
        <xdr:cNvPr id="7" name="图片 6" descr="徽标占位符">
          <a:extLst>
            <a:ext uri="{FF2B5EF4-FFF2-40B4-BE49-F238E27FC236}">
              <a16:creationId xmlns:a16="http://schemas.microsoft.com/office/drawing/2014/main" id="{2B33589A-E8E1-40BC-A5AD-0BAE3EA133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785350" y="368300"/>
          <a:ext cx="1924050" cy="53677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潜在顾客数据" displayName="潜在顾客数据" ref="B6:J10" totalsRowCount="1" headerRowDxfId="49" dataDxfId="48" totalsRowDxfId="47">
  <tableColumns count="9">
    <tableColumn id="1" xr3:uid="{00000000-0010-0000-0000-000001000000}" name="潜在顾客名称" totalsRowLabel="汇总" dataDxfId="46" totalsRowDxfId="21"/>
    <tableColumn id="2" xr3:uid="{00000000-0010-0000-0000-000002000000}" name="潜在顾客联系信息" dataDxfId="45" totalsRowDxfId="20"/>
    <tableColumn id="3" xr3:uid="{00000000-0010-0000-0000-000003000000}" name="潜在顾客_x000a_来源" dataDxfId="44" totalsRowDxfId="19"/>
    <tableColumn id="4" xr3:uid="{00000000-0010-0000-0000-000004000000}" name="潜在顾客_x000a_地区" dataDxfId="43" totalsRowDxfId="18"/>
    <tableColumn id="5" xr3:uid="{00000000-0010-0000-0000-000005000000}" name="潜在顾客_x000a_类型" dataDxfId="42" totalsRowDxfId="17"/>
    <tableColumn id="6" xr3:uid="{00000000-0010-0000-0000-000006000000}" name="潜在商机" totalsRowFunction="sum" dataDxfId="41" totalsRowDxfId="16" dataCellStyle="货币[0]"/>
    <tableColumn id="7" xr3:uid="{00000000-0010-0000-0000-000007000000}" name="销售_x000a_机会" dataDxfId="40" totalsRowDxfId="15" dataCellStyle="百分比"/>
    <tableColumn id="8" xr3:uid="{00000000-0010-0000-0000-000008000000}" name="预测_x000a_结算" dataDxfId="39" totalsRowDxfId="14" dataCellStyle="预测结束"/>
    <tableColumn id="9" xr3:uid="{00000000-0010-0000-0000-000009000000}" name="加权_x000a_预测" totalsRowFunction="sum" dataDxfId="38" totalsRowDxfId="13" dataCellStyle="货币[0]">
      <calculatedColumnFormula>IFERROR(IF(潜在顾客数据[[#This Row],[销售
机会]]&lt;&gt;"",潜在顾客数据[[#This Row],[销售
机会]]*潜在顾客数据[[#This Row],[潜在商机]],""),"")</calculatedColumnFormula>
    </tableColumn>
  </tableColumns>
  <tableStyleInfo name="TableStyleLight4" showFirstColumn="0" showLastColumn="0" showRowStripes="1" showColumnStripes="0"/>
  <extLst>
    <ext xmlns:x14="http://schemas.microsoft.com/office/spreadsheetml/2009/9/main" uri="{504A1905-F514-4f6f-8877-14C23A59335A}">
      <x14:table altTextSummary="输入潜在顾客姓名、联系方式、来源、类型、潜在商机、销售机会、预测结算月份和加权预测。自动计算加权预测"/>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预测销售额" displayName="预测销售额" ref="B6:N14" totalsRowCount="1" headerRowDxfId="37" dataDxfId="36" totalsRowDxfId="35">
  <tableColumns count="13">
    <tableColumn id="1" xr3:uid="{00000000-0010-0000-0100-000001000000}" name="潜在顾客名称" totalsRowLabel="汇总" dataDxfId="34" totalsRowDxfId="12">
      <calculatedColumnFormula>IFERROR(IF(AND(潜在顾客数据[[#This Row],[潜在顾客名称]] &lt;&gt; "", ROW(预测销售额[潜在顾客名称])&lt;&gt;LastEntry),潜在顾客数据[潜在顾客名称], ""),"")</calculatedColumnFormula>
    </tableColumn>
    <tableColumn id="2" xr3:uid="{00000000-0010-0000-0100-000002000000}" name="1 月_x000a_预测" totalsRowFunction="sum" dataDxfId="33" totalsRowDxfId="11" dataCellStyle="货币">
      <calculatedColumnFormula>IFERROR(IF(潜在顾客数据[[#This Row],[预测
结算]] &lt;&gt;"",IF(潜在顾客数据[[#This Row],[预测
结算]] = "1 月",潜在顾客数据[加权
预测],0),""),"")</calculatedColumnFormula>
    </tableColumn>
    <tableColumn id="3" xr3:uid="{00000000-0010-0000-0100-000003000000}" name="2 月_x000a_预测" totalsRowFunction="sum" dataDxfId="32" totalsRowDxfId="10" dataCellStyle="货币">
      <calculatedColumnFormula>IFERROR(IF(潜在顾客数据[[#This Row],[预测
结算]] &lt;&gt;"",IF(潜在顾客数据[[#This Row],[预测
结算]] = "2 月",潜在顾客数据[加权
预测],0),""),"")</calculatedColumnFormula>
    </tableColumn>
    <tableColumn id="4" xr3:uid="{00000000-0010-0000-0100-000004000000}" name="3 月_x000a_预测" totalsRowFunction="sum" dataDxfId="31" totalsRowDxfId="9" dataCellStyle="货币">
      <calculatedColumnFormula>IFERROR(IF(潜在顾客数据[[#This Row],[预测
结算]] &lt;&gt;"",IF(潜在顾客数据[[#This Row],[预测
结算]] = "3 月",潜在顾客数据[加权
预测],0),""),"")</calculatedColumnFormula>
    </tableColumn>
    <tableColumn id="5" xr3:uid="{00000000-0010-0000-0100-000005000000}" name="4 月_x000a_预测" totalsRowFunction="sum" dataDxfId="30" totalsRowDxfId="8" dataCellStyle="货币">
      <calculatedColumnFormula>IFERROR(IF(潜在顾客数据[[#This Row],[预测
结算]] &lt;&gt;"",IF(潜在顾客数据[[#This Row],[预测
结算]] = "4 月",潜在顾客数据[加权
预测],0),""),"")</calculatedColumnFormula>
    </tableColumn>
    <tableColumn id="6" xr3:uid="{00000000-0010-0000-0100-000006000000}" name="5 月_x000a_预测" totalsRowFunction="sum" dataDxfId="29" totalsRowDxfId="7" dataCellStyle="货币">
      <calculatedColumnFormula>IFERROR(IF(潜在顾客数据[[#This Row],[预测
结算]] &lt;&gt;"",IF(潜在顾客数据[[#This Row],[预测
结算]] = "5 月",潜在顾客数据[加权
预测],0),""),"")</calculatedColumnFormula>
    </tableColumn>
    <tableColumn id="7" xr3:uid="{00000000-0010-0000-0100-000007000000}" name="6 月_x000a_预测" totalsRowFunction="sum" dataDxfId="28" totalsRowDxfId="6" dataCellStyle="货币">
      <calculatedColumnFormula>IFERROR(IF(潜在顾客数据[[#This Row],[预测
结算]] &lt;&gt;"",IF(潜在顾客数据[[#This Row],[预测
结算]] = "6 月",潜在顾客数据[加权
预测],0),""),"")</calculatedColumnFormula>
    </tableColumn>
    <tableColumn id="8" xr3:uid="{00000000-0010-0000-0100-000008000000}" name="7 月_x000a_预测" totalsRowFunction="sum" dataDxfId="27" totalsRowDxfId="5" dataCellStyle="货币">
      <calculatedColumnFormula>IFERROR(IF(潜在顾客数据[[#This Row],[预测
结算]] &lt;&gt;"",IF(潜在顾客数据[[#This Row],[预测
结算]] = "7 月",潜在顾客数据[加权
预测],0),""),"")</calculatedColumnFormula>
    </tableColumn>
    <tableColumn id="9" xr3:uid="{00000000-0010-0000-0100-000009000000}" name="8 月_x000a_预测" totalsRowFunction="sum" dataDxfId="26" totalsRowDxfId="4" dataCellStyle="货币">
      <calculatedColumnFormula>IFERROR(IF(潜在顾客数据[[#This Row],[销售
机会]]&lt;&gt;"",潜在顾客数据[[#This Row],[销售
机会]]*潜在顾客数据[[#This Row],[潜在商机]],""),"")</calculatedColumnFormula>
    </tableColumn>
    <tableColumn id="10" xr3:uid="{00000000-0010-0000-0100-00000A000000}" name="9 月_x000a_预测" totalsRowFunction="sum" dataDxfId="25" totalsRowDxfId="3" dataCellStyle="货币">
      <calculatedColumnFormula>IFERROR(IF(潜在顾客数据[[#This Row],[预测
结算]] &lt;&gt;"",IF(潜在顾客数据[[#This Row],[预测
结算]] = "9 月",潜在顾客数据[加权
预测],0),""),"")</calculatedColumnFormula>
    </tableColumn>
    <tableColumn id="11" xr3:uid="{00000000-0010-0000-0100-00000B000000}" name="10 月_x000a_预测" totalsRowFunction="sum" dataDxfId="24" totalsRowDxfId="2" dataCellStyle="货币">
      <calculatedColumnFormula>IFERROR(IF(潜在顾客数据[[#This Row],[预测
结算]] &lt;&gt;"",IF(潜在顾客数据[[#This Row],[预测
结算]] = "10 月",潜在顾客数据[加权
预测],0),""),"")</calculatedColumnFormula>
    </tableColumn>
    <tableColumn id="12" xr3:uid="{00000000-0010-0000-0100-00000C000000}" name="11 月_x000a_预测" totalsRowFunction="sum" dataDxfId="23" totalsRowDxfId="1" dataCellStyle="货币">
      <calculatedColumnFormula>IFERROR(IF(潜在顾客数据[[#This Row],[预测
结算]] &lt;&gt;"",IF(潜在顾客数据[[#This Row],[预测
结算]] = "11 月",潜在顾客数据[加权
预测],0),""),"")</calculatedColumnFormula>
    </tableColumn>
    <tableColumn id="13" xr3:uid="{00000000-0010-0000-0100-00000D000000}" name="12 月_x000a_预测" totalsRowFunction="sum" dataDxfId="22" totalsRowDxfId="0" dataCellStyle="货币">
      <calculatedColumnFormula>IFERROR(IF(潜在顾客数据[[#This Row],[预测
结算]] &lt;&gt;"",IF(潜在顾客数据[[#This Row],[预测
结算]] = "12 月",潜在顾客数据[加权
预测],0),""),"")</calculatedColumnFormula>
    </tableColumn>
  </tableColumns>
  <tableStyleInfo name="TableStyleLight4" showFirstColumn="1" showLastColumn="0" showRowStripes="1" showColumnStripes="0"/>
  <extLst>
    <ext xmlns:x14="http://schemas.microsoft.com/office/spreadsheetml/2009/9/main" uri="{504A1905-F514-4f6f-8877-14C23A59335A}">
      <x14:table altTextSummary="使用潜在顾客数据工作表中的条目，自动更新此预测销售额表中的潜在顾客名称、每个月的预测收入（如 1 月预测收入、2 月预测收入等）"/>
    </ext>
  </extLst>
</table>
</file>

<file path=xl/theme/theme1.xml><?xml version="1.0" encoding="utf-8"?>
<a:theme xmlns:a="http://schemas.openxmlformats.org/drawingml/2006/main" name="Theme1">
  <a:themeElements>
    <a:clrScheme name="BUS_Activity Based Cost Tracker">
      <a:dk1>
        <a:sysClr val="windowText" lastClr="000000"/>
      </a:dk1>
      <a:lt1>
        <a:sysClr val="window" lastClr="FFFFFF"/>
      </a:lt1>
      <a:dk2>
        <a:srgbClr val="1F497D"/>
      </a:dk2>
      <a:lt2>
        <a:srgbClr val="EEECE1"/>
      </a:lt2>
      <a:accent1>
        <a:srgbClr val="F7F5E6"/>
      </a:accent1>
      <a:accent2>
        <a:srgbClr val="333A56"/>
      </a:accent2>
      <a:accent3>
        <a:srgbClr val="52658F"/>
      </a:accent3>
      <a:accent4>
        <a:srgbClr val="E8E8E8"/>
      </a:accent4>
      <a:accent5>
        <a:srgbClr val="000000"/>
      </a:accent5>
      <a:accent6>
        <a:srgbClr val="8A8A8A"/>
      </a:accent6>
      <a:hlink>
        <a:srgbClr val="0096D2"/>
      </a:hlink>
      <a:folHlink>
        <a:srgbClr val="00578B"/>
      </a:folHlink>
    </a:clrScheme>
    <a:fontScheme name="BUS_Activity Based Cost Tracker">
      <a:majorFont>
        <a:latin typeface="Constantia"/>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67000"/>
                <a:satMod val="105000"/>
                <a:lumMod val="110000"/>
              </a:schemeClr>
            </a:gs>
            <a:gs pos="50000">
              <a:schemeClr val="phClr">
                <a:tint val="73000"/>
                <a:satMod val="103000"/>
                <a:lumMod val="105000"/>
              </a:schemeClr>
            </a:gs>
            <a:gs pos="100000">
              <a:schemeClr val="phClr">
                <a:tint val="81000"/>
                <a:satMod val="109000"/>
                <a:lumMod val="105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hade val="98000"/>
                <a:satMod val="150000"/>
                <a:lumMod val="102000"/>
              </a:schemeClr>
            </a:gs>
            <a:gs pos="50000">
              <a:schemeClr val="phClr">
                <a:tint val="98000"/>
                <a:shade val="90000"/>
                <a:satMod val="13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Dark" id="{D39323B7-B2D6-4C10-818B-A5CD4ACE85BD}" vid="{15FD9199-0511-4D87-8BFB-2FF3F0C5B55D}"/>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3"/>
    <pageSetUpPr autoPageBreaks="0" fitToPage="1"/>
  </sheetPr>
  <dimension ref="B1:J11"/>
  <sheetViews>
    <sheetView showGridLines="0" tabSelected="1" zoomScaleNormal="100" workbookViewId="0"/>
  </sheetViews>
  <sheetFormatPr defaultColWidth="8.77734375" defaultRowHeight="30" customHeight="1" x14ac:dyDescent="0.3"/>
  <cols>
    <col min="1" max="1" width="5" style="22" customWidth="1"/>
    <col min="2" max="2" width="29.77734375" style="22" customWidth="1"/>
    <col min="3" max="3" width="22" style="22" customWidth="1"/>
    <col min="4" max="4" width="15" style="22" customWidth="1"/>
    <col min="5" max="5" width="17.44140625" style="22" customWidth="1"/>
    <col min="6" max="6" width="12.33203125" style="22" customWidth="1"/>
    <col min="7" max="7" width="21.21875" style="22" customWidth="1"/>
    <col min="8" max="8" width="16.6640625" style="22" customWidth="1"/>
    <col min="9" max="9" width="15.77734375" style="22" customWidth="1"/>
    <col min="10" max="10" width="20.77734375" style="22" customWidth="1"/>
    <col min="11" max="11" width="2.6640625" style="22" customWidth="1"/>
    <col min="12" max="16384" width="8.77734375" style="22"/>
  </cols>
  <sheetData>
    <row r="1" spans="2:10" ht="100.15" customHeight="1" x14ac:dyDescent="0.3">
      <c r="B1" s="21"/>
      <c r="C1" s="21"/>
      <c r="D1" s="21"/>
      <c r="E1" s="21"/>
      <c r="F1" s="21"/>
      <c r="G1" s="21"/>
    </row>
    <row r="2" spans="2:10" ht="15" customHeight="1" x14ac:dyDescent="0.3"/>
    <row r="3" spans="2:10" ht="40.15" customHeight="1" thickBot="1" x14ac:dyDescent="0.35">
      <c r="B3" s="32" t="s">
        <v>0</v>
      </c>
      <c r="C3" s="32"/>
      <c r="D3" s="23"/>
      <c r="E3" s="23"/>
      <c r="F3" s="23"/>
      <c r="G3" s="23"/>
      <c r="H3" s="23"/>
      <c r="I3" s="23"/>
      <c r="J3" s="23"/>
    </row>
    <row r="4" spans="2:10" ht="30" customHeight="1" thickTop="1" x14ac:dyDescent="0.3">
      <c r="B4" s="1">
        <f ca="1">TODAY()</f>
        <v>43759</v>
      </c>
      <c r="E4" s="33"/>
      <c r="F4" s="33"/>
      <c r="G4" s="33"/>
      <c r="H4" s="33"/>
      <c r="I4" s="33"/>
      <c r="J4" s="2"/>
    </row>
    <row r="5" spans="2:10" ht="30" customHeight="1" x14ac:dyDescent="0.3">
      <c r="B5" s="31" t="s">
        <v>1</v>
      </c>
      <c r="C5" s="31"/>
      <c r="D5" s="31"/>
      <c r="E5" s="31"/>
      <c r="F5" s="31"/>
      <c r="G5" s="31"/>
      <c r="H5" s="31"/>
      <c r="I5" s="31"/>
      <c r="J5" s="11" t="s">
        <v>22</v>
      </c>
    </row>
    <row r="6" spans="2:10" s="24" customFormat="1" ht="30" customHeight="1" x14ac:dyDescent="0.3">
      <c r="B6" s="3" t="s">
        <v>2</v>
      </c>
      <c r="C6" s="3" t="s">
        <v>6</v>
      </c>
      <c r="D6" s="4" t="s">
        <v>7</v>
      </c>
      <c r="E6" s="4" t="s">
        <v>10</v>
      </c>
      <c r="F6" s="4" t="s">
        <v>13</v>
      </c>
      <c r="G6" s="5" t="s">
        <v>16</v>
      </c>
      <c r="H6" s="6" t="s">
        <v>17</v>
      </c>
      <c r="I6" s="6" t="s">
        <v>18</v>
      </c>
      <c r="J6" s="6" t="s">
        <v>23</v>
      </c>
    </row>
    <row r="7" spans="2:10" s="25" customFormat="1" ht="25.15" customHeight="1" x14ac:dyDescent="0.3">
      <c r="B7" s="7" t="s">
        <v>3</v>
      </c>
      <c r="C7" s="7"/>
      <c r="D7" s="7" t="s">
        <v>8</v>
      </c>
      <c r="E7" s="7" t="s">
        <v>11</v>
      </c>
      <c r="F7" s="7" t="s">
        <v>14</v>
      </c>
      <c r="G7" s="27">
        <v>300000</v>
      </c>
      <c r="H7" s="28">
        <v>0.9</v>
      </c>
      <c r="I7" s="8" t="s">
        <v>19</v>
      </c>
      <c r="J7" s="27">
        <f>IFERROR(IF(潜在顾客数据[[#This Row],[销售
机会]]&lt;&gt;"",潜在顾客数据[[#This Row],[销售
机会]]*潜在顾客数据[[#This Row],[潜在商机]],""),"")</f>
        <v>270000</v>
      </c>
    </row>
    <row r="8" spans="2:10" s="25" customFormat="1" ht="25.15" customHeight="1" x14ac:dyDescent="0.3">
      <c r="B8" s="7" t="s">
        <v>4</v>
      </c>
      <c r="C8" s="7"/>
      <c r="D8" s="7" t="s">
        <v>9</v>
      </c>
      <c r="E8" s="7" t="s">
        <v>12</v>
      </c>
      <c r="F8" s="7" t="s">
        <v>14</v>
      </c>
      <c r="G8" s="27">
        <v>200000</v>
      </c>
      <c r="H8" s="28">
        <v>0.1</v>
      </c>
      <c r="I8" s="8" t="s">
        <v>20</v>
      </c>
      <c r="J8" s="27">
        <f>IFERROR(IF(潜在顾客数据[[#This Row],[销售
机会]]&lt;&gt;"",潜在顾客数据[[#This Row],[销售
机会]]*潜在顾客数据[[#This Row],[潜在商机]],""),"")</f>
        <v>20000</v>
      </c>
    </row>
    <row r="9" spans="2:10" s="25" customFormat="1" ht="25.15" customHeight="1" x14ac:dyDescent="0.3">
      <c r="B9" s="7" t="s">
        <v>5</v>
      </c>
      <c r="C9" s="7"/>
      <c r="D9" s="7" t="s">
        <v>9</v>
      </c>
      <c r="E9" s="7" t="s">
        <v>11</v>
      </c>
      <c r="F9" s="7" t="s">
        <v>15</v>
      </c>
      <c r="G9" s="27">
        <v>100000</v>
      </c>
      <c r="H9" s="28">
        <v>0.2</v>
      </c>
      <c r="I9" s="8" t="s">
        <v>21</v>
      </c>
      <c r="J9" s="27">
        <f>IFERROR(IF(潜在顾客数据[[#This Row],[销售
机会]]&lt;&gt;"",潜在顾客数据[[#This Row],[销售
机会]]*潜在顾客数据[[#This Row],[潜在商机]],""),"")</f>
        <v>20000</v>
      </c>
    </row>
    <row r="10" spans="2:10" s="26" customFormat="1" ht="30" customHeight="1" thickBot="1" x14ac:dyDescent="0.35">
      <c r="B10" s="9" t="s">
        <v>37</v>
      </c>
      <c r="C10" s="9"/>
      <c r="D10" s="9"/>
      <c r="E10" s="9"/>
      <c r="F10" s="9"/>
      <c r="G10" s="10">
        <f>SUBTOTAL(109,潜在顾客数据[潜在商机])</f>
        <v>600000</v>
      </c>
      <c r="H10" s="9"/>
      <c r="I10" s="9"/>
      <c r="J10" s="10">
        <f>SUBTOTAL(109,潜在顾客数据[加权
预测])</f>
        <v>310000</v>
      </c>
    </row>
    <row r="11" spans="2:10" ht="30" customHeight="1" thickTop="1" x14ac:dyDescent="0.3"/>
  </sheetData>
  <mergeCells count="3">
    <mergeCell ref="B5:I5"/>
    <mergeCell ref="B3:C3"/>
    <mergeCell ref="E4:I4"/>
  </mergeCells>
  <phoneticPr fontId="29" type="noConversion"/>
  <dataValidations count="12">
    <dataValidation allowBlank="1" showInputMessage="1" showErrorMessage="1" prompt="在此工作簿中跟踪潜在顾客。在此工作表中输入潜在顾客。每位潜在顾客的加权预测自动更新" sqref="A1" xr:uid="{00000000-0002-0000-0000-000000000000}"/>
    <dataValidation allowBlank="1" showInputMessage="1" showErrorMessage="1" prompt="在此单元格中输入日期" sqref="B4" xr:uid="{00000000-0002-0000-0000-000001000000}"/>
    <dataValidation allowBlank="1" showInputMessage="1" showErrorMessage="1" prompt="在此标题下的此列中输入潜在顾客名称" sqref="B6" xr:uid="{00000000-0002-0000-0000-000002000000}"/>
    <dataValidation allowBlank="1" showInputMessage="1" showErrorMessage="1" prompt="在此标题下的此列中输入潜在顾客联系信息" sqref="C6" xr:uid="{00000000-0002-0000-0000-000003000000}"/>
    <dataValidation allowBlank="1" showInputMessage="1" showErrorMessage="1" prompt="在此标题下的此列中输入潜在顾客来源" sqref="D6" xr:uid="{00000000-0002-0000-0000-000004000000}"/>
    <dataValidation allowBlank="1" showInputMessage="1" showErrorMessage="1" prompt="在此标题下的此列中输入潜在顾客地区" sqref="E6" xr:uid="{00000000-0002-0000-0000-000005000000}"/>
    <dataValidation allowBlank="1" showInputMessage="1" showErrorMessage="1" prompt="在此标题下的此列中输入潜在顾客类型" sqref="F6" xr:uid="{00000000-0002-0000-0000-000006000000}"/>
    <dataValidation allowBlank="1" showInputMessage="1" showErrorMessage="1" prompt="在此标题下的此列中输入潜在商机" sqref="G6" xr:uid="{00000000-0002-0000-0000-000007000000}"/>
    <dataValidation allowBlank="1" showInputMessage="1" showErrorMessage="1" prompt="在此标题下的此列中输入销售机会百分比。" sqref="H6" xr:uid="{00000000-0002-0000-0000-000008000000}"/>
    <dataValidation allowBlank="1" showInputMessage="1" showErrorMessage="1" prompt="此标题下此单元格中会自动计算基于潜在商机和销售机会百分比的加权预测" sqref="J6" xr:uid="{00000000-0002-0000-0000-000009000000}"/>
    <dataValidation allowBlank="1" showInputMessage="1" showErrorMessage="1" prompt="在此标题下的此列中选择预测关闭月份。按 Alt+向下键可打开下拉列表，然后按 Enter 进行选择" sqref="I6" xr:uid="{00000000-0002-0000-0000-00000A000000}"/>
    <dataValidation type="list" errorStyle="warning" allowBlank="1" showInputMessage="1" showErrorMessage="1" error="从列表中选择一个月份。选择“取消”，按 Alt+向下键打开下拉列表，然后按 Enter 进行选择" sqref="I7:I9" xr:uid="{00000000-0002-0000-0000-00000B000000}">
      <formula1>"1 月, 2 月, 3 月, 4 月, 5 月, 6 月, 7 月, 8 月, 9 月, 10 月, 11 月, 12 月"</formula1>
    </dataValidation>
  </dataValidations>
  <printOptions horizontalCentered="1"/>
  <pageMargins left="0.4" right="0.4" top="0.4" bottom="0.4" header="0.3" footer="0.3"/>
  <pageSetup paperSize="9" fitToHeight="0" orientation="landscape" r:id="rId1"/>
  <headerFooter differentFirst="1">
    <oddFooter>Page &amp;P of &amp;N</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5"/>
    <pageSetUpPr autoPageBreaks="0" fitToPage="1"/>
  </sheetPr>
  <dimension ref="B1:N16"/>
  <sheetViews>
    <sheetView showGridLines="0" zoomScaleNormal="100" workbookViewId="0"/>
  </sheetViews>
  <sheetFormatPr defaultColWidth="8.77734375" defaultRowHeight="30" customHeight="1" x14ac:dyDescent="0.3"/>
  <cols>
    <col min="1" max="1" width="5" style="22" customWidth="1"/>
    <col min="2" max="2" width="25.6640625" style="22" customWidth="1"/>
    <col min="3" max="8" width="11.6640625" style="22" customWidth="1"/>
    <col min="9" max="9" width="11" style="22" customWidth="1"/>
    <col min="10" max="10" width="10.44140625" style="22" customWidth="1"/>
    <col min="11" max="14" width="11.6640625" style="22" customWidth="1"/>
    <col min="15" max="15" width="2.6640625" style="22" customWidth="1"/>
    <col min="16" max="16384" width="8.77734375" style="22"/>
  </cols>
  <sheetData>
    <row r="1" spans="2:14" ht="100.15" customHeight="1" x14ac:dyDescent="0.3">
      <c r="B1" s="21"/>
      <c r="C1" s="21"/>
      <c r="D1" s="21"/>
      <c r="E1" s="21"/>
      <c r="F1" s="35"/>
      <c r="G1" s="35"/>
      <c r="H1" s="35"/>
      <c r="I1" s="35"/>
      <c r="J1" s="35"/>
    </row>
    <row r="2" spans="2:14" ht="15" customHeight="1" x14ac:dyDescent="0.3"/>
    <row r="3" spans="2:14" ht="40.15" customHeight="1" thickBot="1" x14ac:dyDescent="0.35">
      <c r="B3" s="32" t="s">
        <v>24</v>
      </c>
      <c r="C3" s="32"/>
      <c r="D3" s="23"/>
      <c r="E3" s="23"/>
      <c r="F3" s="23"/>
      <c r="G3" s="23"/>
      <c r="H3" s="23"/>
      <c r="I3" s="23"/>
      <c r="J3" s="23"/>
      <c r="K3" s="23"/>
      <c r="L3" s="23"/>
      <c r="M3" s="23"/>
      <c r="N3" s="23"/>
    </row>
    <row r="4" spans="2:14" ht="30" customHeight="1" thickTop="1" x14ac:dyDescent="0.3">
      <c r="B4" s="1">
        <f ca="1">TrackerDate</f>
        <v>43759</v>
      </c>
    </row>
    <row r="5" spans="2:14" ht="30" customHeight="1" x14ac:dyDescent="0.3">
      <c r="B5" s="34" t="str">
        <f>潜在顾客数据!B5:I5</f>
        <v xml:space="preserve">公司名称										</v>
      </c>
      <c r="C5" s="34"/>
      <c r="D5" s="34"/>
      <c r="E5" s="34"/>
      <c r="F5" s="34"/>
      <c r="G5" s="34"/>
      <c r="H5" s="34"/>
      <c r="I5" s="34"/>
      <c r="J5" s="34"/>
      <c r="K5" s="34"/>
      <c r="L5" s="34"/>
      <c r="M5" s="34" t="s">
        <v>22</v>
      </c>
      <c r="N5" s="34"/>
    </row>
    <row r="6" spans="2:14" ht="34.9" customHeight="1" x14ac:dyDescent="0.3">
      <c r="B6" s="3" t="s">
        <v>2</v>
      </c>
      <c r="C6" s="12" t="s">
        <v>26</v>
      </c>
      <c r="D6" s="12" t="s">
        <v>27</v>
      </c>
      <c r="E6" s="12" t="s">
        <v>28</v>
      </c>
      <c r="F6" s="13" t="s">
        <v>29</v>
      </c>
      <c r="G6" s="12" t="s">
        <v>30</v>
      </c>
      <c r="H6" s="12" t="s">
        <v>38</v>
      </c>
      <c r="I6" s="12" t="s">
        <v>39</v>
      </c>
      <c r="J6" s="13" t="s">
        <v>31</v>
      </c>
      <c r="K6" s="12" t="s">
        <v>32</v>
      </c>
      <c r="L6" s="12" t="s">
        <v>33</v>
      </c>
      <c r="M6" s="12" t="s">
        <v>34</v>
      </c>
      <c r="N6" s="12" t="s">
        <v>35</v>
      </c>
    </row>
    <row r="7" spans="2:14" ht="25.15" customHeight="1" x14ac:dyDescent="0.3">
      <c r="B7" s="7" t="str">
        <f>IFERROR(IF(AND(潜在顾客数据[[#This Row],[潜在顾客名称]] &lt;&gt; "", ROW(预测销售额[潜在顾客名称])&lt;&gt;LastEntry),潜在顾客数据[潜在顾客名称], ""),"")</f>
        <v>Adatum Corporation</v>
      </c>
      <c r="C7" s="29">
        <f>IFERROR(IF(潜在顾客数据[[#This Row],[预测
结算]] &lt;&gt;"",IF(潜在顾客数据[[#This Row],[预测
结算]] = "1 月",潜在顾客数据[加权
预测],0),""),"")</f>
        <v>270000</v>
      </c>
      <c r="D7" s="29">
        <f>IFERROR(IF(潜在顾客数据[[#This Row],[预测
结算]] &lt;&gt;"",IF(潜在顾客数据[[#This Row],[预测
结算]] = "2 月",潜在顾客数据[加权
预测],0),""),"")</f>
        <v>0</v>
      </c>
      <c r="E7" s="29">
        <f>IFERROR(IF(潜在顾客数据[[#This Row],[预测
结算]] &lt;&gt;"",IF(潜在顾客数据[[#This Row],[预测
结算]] = "3 月",潜在顾客数据[加权
预测],0),""),"")</f>
        <v>0</v>
      </c>
      <c r="F7" s="30">
        <f>IFERROR(IF(潜在顾客数据[[#This Row],[预测
结算]] &lt;&gt;"",IF(潜在顾客数据[[#This Row],[预测
结算]] = "4 月",潜在顾客数据[加权
预测],0),""),"")</f>
        <v>0</v>
      </c>
      <c r="G7" s="29">
        <f>IFERROR(IF(潜在顾客数据[[#This Row],[预测
结算]] &lt;&gt;"",IF(潜在顾客数据[[#This Row],[预测
结算]] = "5 月",潜在顾客数据[加权
预测],0),""),"")</f>
        <v>0</v>
      </c>
      <c r="H7" s="29">
        <f>IFERROR(IF(潜在顾客数据[[#This Row],[预测
结算]] &lt;&gt;"",IF(潜在顾客数据[[#This Row],[预测
结算]] = "6 月",潜在顾客数据[加权
预测],0),""),"")</f>
        <v>0</v>
      </c>
      <c r="I7" s="29">
        <f>IFERROR(IF(潜在顾客数据[[#This Row],[预测
结算]] &lt;&gt;"",IF(潜在顾客数据[[#This Row],[预测
结算]] = "7 月",潜在顾客数据[加权
预测],0),""),"")</f>
        <v>0</v>
      </c>
      <c r="J7" s="30">
        <f>IFERROR(IF(潜在顾客数据[[#This Row],[销售
机会]]&lt;&gt;"",潜在顾客数据[[#This Row],[销售
机会]]*潜在顾客数据[[#This Row],[潜在商机]],""),"")</f>
        <v>270000</v>
      </c>
      <c r="K7" s="29">
        <f>IFERROR(IF(潜在顾客数据[[#This Row],[预测
结算]] &lt;&gt;"",IF(潜在顾客数据[[#This Row],[预测
结算]] = "9 月",潜在顾客数据[加权
预测],0),""),"")</f>
        <v>0</v>
      </c>
      <c r="L7" s="29">
        <f>IFERROR(IF(潜在顾客数据[[#This Row],[预测
结算]] &lt;&gt;"",IF(潜在顾客数据[[#This Row],[预测
结算]] = "10 月",潜在顾客数据[加权
预测],0),""),"")</f>
        <v>0</v>
      </c>
      <c r="M7" s="29">
        <f>IFERROR(IF(潜在顾客数据[[#This Row],[预测
结算]] &lt;&gt;"",IF(潜在顾客数据[[#This Row],[预测
结算]] = "11 月",潜在顾客数据[加权
预测],0),""),"")</f>
        <v>0</v>
      </c>
      <c r="N7" s="29">
        <f>IFERROR(IF(潜在顾客数据[[#This Row],[预测
结算]] &lt;&gt;"",IF(潜在顾客数据[[#This Row],[预测
结算]] = "12 月",潜在顾客数据[加权
预测],0),""),"")</f>
        <v>0</v>
      </c>
    </row>
    <row r="8" spans="2:14" ht="25.15" customHeight="1" x14ac:dyDescent="0.3">
      <c r="B8" s="7" t="str">
        <f>IFERROR(IF(AND(潜在顾客数据[[#This Row],[潜在顾客名称]] &lt;&gt; "", ROW(预测销售额[潜在顾客名称])&lt;&gt;LastEntry),潜在顾客数据[潜在顾客名称], ""),"")</f>
        <v>Adventure Works</v>
      </c>
      <c r="C8" s="29">
        <f>IFERROR(IF(潜在顾客数据[[#This Row],[预测
结算]] &lt;&gt;"",IF(潜在顾客数据[[#This Row],[预测
结算]] = "1 月",潜在顾客数据[加权
预测],0),""),"")</f>
        <v>0</v>
      </c>
      <c r="D8" s="29">
        <f>IFERROR(IF(潜在顾客数据[[#This Row],[预测
结算]] &lt;&gt;"",IF(潜在顾客数据[[#This Row],[预测
结算]] = "2 月",潜在顾客数据[加权
预测],0),""),"")</f>
        <v>20000</v>
      </c>
      <c r="E8" s="29">
        <f>IFERROR(IF(潜在顾客数据[[#This Row],[预测
结算]] &lt;&gt;"",IF(潜在顾客数据[[#This Row],[预测
结算]] = "3 月",潜在顾客数据[加权
预测],0),""),"")</f>
        <v>0</v>
      </c>
      <c r="F8" s="30">
        <f>IFERROR(IF(潜在顾客数据[[#This Row],[预测
结算]] &lt;&gt;"",IF(潜在顾客数据[[#This Row],[预测
结算]] = "4 月",潜在顾客数据[加权
预测],0),""),"")</f>
        <v>0</v>
      </c>
      <c r="G8" s="29">
        <f>IFERROR(IF(潜在顾客数据[[#This Row],[预测
结算]] &lt;&gt;"",IF(潜在顾客数据[[#This Row],[预测
结算]] = "5 月",潜在顾客数据[加权
预测],0),""),"")</f>
        <v>0</v>
      </c>
      <c r="H8" s="29">
        <f>IFERROR(IF(潜在顾客数据[[#This Row],[预测
结算]] &lt;&gt;"",IF(潜在顾客数据[[#This Row],[预测
结算]] = "6 月",潜在顾客数据[加权
预测],0),""),"")</f>
        <v>0</v>
      </c>
      <c r="I8" s="29">
        <f>IFERROR(IF(潜在顾客数据[[#This Row],[预测
结算]] &lt;&gt;"",IF(潜在顾客数据[[#This Row],[预测
结算]] = "7 月",潜在顾客数据[加权
预测],0),""),"")</f>
        <v>0</v>
      </c>
      <c r="J8" s="30">
        <f>IFERROR(IF(潜在顾客数据[[#This Row],[销售
机会]]&lt;&gt;"",潜在顾客数据[[#This Row],[销售
机会]]*潜在顾客数据[[#This Row],[潜在商机]],""),"")</f>
        <v>20000</v>
      </c>
      <c r="K8" s="29">
        <f>IFERROR(IF(潜在顾客数据[[#This Row],[预测
结算]] &lt;&gt;"",IF(潜在顾客数据[[#This Row],[预测
结算]] = "9 月",潜在顾客数据[加权
预测],0),""),"")</f>
        <v>0</v>
      </c>
      <c r="L8" s="29">
        <f>IFERROR(IF(潜在顾客数据[[#This Row],[预测
结算]] &lt;&gt;"",IF(潜在顾客数据[[#This Row],[预测
结算]] = "10 月",潜在顾客数据[加权
预测],0),""),"")</f>
        <v>0</v>
      </c>
      <c r="M8" s="29">
        <f>IFERROR(IF(潜在顾客数据[[#This Row],[预测
结算]] &lt;&gt;"",IF(潜在顾客数据[[#This Row],[预测
结算]] = "11 月",潜在顾客数据[加权
预测],0),""),"")</f>
        <v>0</v>
      </c>
      <c r="N8" s="29">
        <f>IFERROR(IF(潜在顾客数据[[#This Row],[预测
结算]] &lt;&gt;"",IF(潜在顾客数据[[#This Row],[预测
结算]] = "12 月",潜在顾客数据[加权
预测],0),""),"")</f>
        <v>0</v>
      </c>
    </row>
    <row r="9" spans="2:14" ht="25.15" customHeight="1" x14ac:dyDescent="0.3">
      <c r="B9" s="7" t="str">
        <f>IFERROR(IF(AND(潜在顾客数据[[#This Row],[潜在顾客名称]] &lt;&gt; "", ROW(预测销售额[潜在顾客名称])&lt;&gt;LastEntry),潜在顾客数据[潜在顾客名称], ""),"")</f>
        <v>Alpine Ski House</v>
      </c>
      <c r="C9" s="29">
        <f>IFERROR(IF(潜在顾客数据[[#This Row],[预测
结算]] &lt;&gt;"",IF(潜在顾客数据[[#This Row],[预测
结算]] = "1 月",潜在顾客数据[加权
预测],0),""),"")</f>
        <v>0</v>
      </c>
      <c r="D9" s="29">
        <f>IFERROR(IF(潜在顾客数据[[#This Row],[预测
结算]] &lt;&gt;"",IF(潜在顾客数据[[#This Row],[预测
结算]] = "2 月",潜在顾客数据[加权
预测],0),""),"")</f>
        <v>0</v>
      </c>
      <c r="E9" s="29">
        <f>IFERROR(IF(潜在顾客数据[[#This Row],[预测
结算]] &lt;&gt;"",IF(潜在顾客数据[[#This Row],[预测
结算]] = "3 月",潜在顾客数据[加权
预测],0),""),"")</f>
        <v>20000</v>
      </c>
      <c r="F9" s="30">
        <f>IFERROR(IF(潜在顾客数据[[#This Row],[预测
结算]] &lt;&gt;"",IF(潜在顾客数据[[#This Row],[预测
结算]] = "4 月",潜在顾客数据[加权
预测],0),""),"")</f>
        <v>0</v>
      </c>
      <c r="G9" s="29">
        <f>IFERROR(IF(潜在顾客数据[[#This Row],[预测
结算]] &lt;&gt;"",IF(潜在顾客数据[[#This Row],[预测
结算]] = "5 月",潜在顾客数据[加权
预测],0),""),"")</f>
        <v>0</v>
      </c>
      <c r="H9" s="29">
        <f>IFERROR(IF(潜在顾客数据[[#This Row],[预测
结算]] &lt;&gt;"",IF(潜在顾客数据[[#This Row],[预测
结算]] = "6 月",潜在顾客数据[加权
预测],0),""),"")</f>
        <v>0</v>
      </c>
      <c r="I9" s="29">
        <f>IFERROR(IF(潜在顾客数据[[#This Row],[预测
结算]] &lt;&gt;"",IF(潜在顾客数据[[#This Row],[预测
结算]] = "7 月",潜在顾客数据[加权
预测],0),""),"")</f>
        <v>0</v>
      </c>
      <c r="J9" s="30">
        <f>IFERROR(IF(潜在顾客数据[[#This Row],[销售
机会]]&lt;&gt;"",潜在顾客数据[[#This Row],[销售
机会]]*潜在顾客数据[[#This Row],[潜在商机]],""),"")</f>
        <v>20000</v>
      </c>
      <c r="K9" s="29">
        <f>IFERROR(IF(潜在顾客数据[[#This Row],[预测
结算]] &lt;&gt;"",IF(潜在顾客数据[[#This Row],[预测
结算]] = "9 月",潜在顾客数据[加权
预测],0),""),"")</f>
        <v>0</v>
      </c>
      <c r="L9" s="29">
        <f>IFERROR(IF(潜在顾客数据[[#This Row],[预测
结算]] &lt;&gt;"",IF(潜在顾客数据[[#This Row],[预测
结算]] = "10 月",潜在顾客数据[加权
预测],0),""),"")</f>
        <v>0</v>
      </c>
      <c r="M9" s="29">
        <f>IFERROR(IF(潜在顾客数据[[#This Row],[预测
结算]] &lt;&gt;"",IF(潜在顾客数据[[#This Row],[预测
结算]] = "11 月",潜在顾客数据[加权
预测],0),""),"")</f>
        <v>0</v>
      </c>
      <c r="N9" s="29">
        <f>IFERROR(IF(潜在顾客数据[[#This Row],[预测
结算]] &lt;&gt;"",IF(潜在顾客数据[[#This Row],[预测
结算]] = "12 月",潜在顾客数据[加权
预测],0),""),"")</f>
        <v>0</v>
      </c>
    </row>
    <row r="10" spans="2:14" ht="25.15" customHeight="1" x14ac:dyDescent="0.3">
      <c r="B10" s="7" t="str">
        <f>IFERROR(IF(AND(潜在顾客数据[[#This Row],[潜在顾客名称]] &lt;&gt; "", ROW(预测销售额[潜在顾客名称])&lt;&gt;LastEntry),潜在顾客数据[潜在顾客名称], ""),"")</f>
        <v/>
      </c>
      <c r="C10" s="29" t="str">
        <f>IFERROR(IF(潜在顾客数据[[#This Row],[预测
结算]] &lt;&gt;"",IF(潜在顾客数据[[#This Row],[预测
结算]] = "1 月",潜在顾客数据[加权
预测],0),""),"")</f>
        <v/>
      </c>
      <c r="D10" s="29" t="str">
        <f>IFERROR(IF(潜在顾客数据[[#This Row],[预测
结算]] &lt;&gt;"",IF(潜在顾客数据[[#This Row],[预测
结算]] = "2 月",潜在顾客数据[加权
预测],0),""),"")</f>
        <v/>
      </c>
      <c r="E10" s="29" t="str">
        <f>IFERROR(IF(潜在顾客数据[[#This Row],[预测
结算]] &lt;&gt;"",IF(潜在顾客数据[[#This Row],[预测
结算]] = "3 月",潜在顾客数据[加权
预测],0),""),"")</f>
        <v/>
      </c>
      <c r="F10" s="30" t="str">
        <f>IFERROR(IF(潜在顾客数据[[#This Row],[预测
结算]] &lt;&gt;"",IF(潜在顾客数据[[#This Row],[预测
结算]] = "4 月",潜在顾客数据[加权
预测],0),""),"")</f>
        <v/>
      </c>
      <c r="G10" s="29" t="str">
        <f>IFERROR(IF(潜在顾客数据[[#This Row],[预测
结算]] &lt;&gt;"",IF(潜在顾客数据[[#This Row],[预测
结算]] = "5 月",潜在顾客数据[加权
预测],0),""),"")</f>
        <v/>
      </c>
      <c r="H10" s="29" t="str">
        <f>IFERROR(IF(潜在顾客数据[[#This Row],[预测
结算]] &lt;&gt;"",IF(潜在顾客数据[[#This Row],[预测
结算]] = "6 月",潜在顾客数据[加权
预测],0),""),"")</f>
        <v/>
      </c>
      <c r="I10" s="29" t="str">
        <f>IFERROR(IF(潜在顾客数据[[#This Row],[预测
结算]] &lt;&gt;"",IF(潜在顾客数据[[#This Row],[预测
结算]] = "7 月",潜在顾客数据[加权
预测],0),""),"")</f>
        <v/>
      </c>
      <c r="J10" s="30" t="str">
        <f>IFERROR(IF(潜在顾客数据[[#This Row],[销售
机会]]&lt;&gt;"",潜在顾客数据[[#This Row],[销售
机会]]*潜在顾客数据[[#This Row],[潜在商机]],""),"")</f>
        <v/>
      </c>
      <c r="K10" s="29" t="str">
        <f>IFERROR(IF(潜在顾客数据[[#This Row],[预测
结算]] &lt;&gt;"",IF(潜在顾客数据[[#This Row],[预测
结算]] = "9 月",潜在顾客数据[加权
预测],0),""),"")</f>
        <v/>
      </c>
      <c r="L10" s="29" t="str">
        <f>IFERROR(IF(潜在顾客数据[[#This Row],[预测
结算]] &lt;&gt;"",IF(潜在顾客数据[[#This Row],[预测
结算]] = "10 月",潜在顾客数据[加权
预测],0),""),"")</f>
        <v/>
      </c>
      <c r="M10" s="29" t="str">
        <f>IFERROR(IF(潜在顾客数据[[#This Row],[预测
结算]] &lt;&gt;"",IF(潜在顾客数据[[#This Row],[预测
结算]] = "11 月",潜在顾客数据[加权
预测],0),""),"")</f>
        <v/>
      </c>
      <c r="N10" s="29" t="str">
        <f>IFERROR(IF(潜在顾客数据[[#This Row],[预测
结算]] &lt;&gt;"",IF(潜在顾客数据[[#This Row],[预测
结算]] = "12 月",潜在顾客数据[加权
预测],0),""),"")</f>
        <v/>
      </c>
    </row>
    <row r="11" spans="2:14" ht="25.15" customHeight="1" x14ac:dyDescent="0.3">
      <c r="B11" s="7" t="str">
        <f>IFERROR(IF(AND(潜在顾客数据[[#This Row],[潜在顾客名称]] &lt;&gt; "", ROW(预测销售额[潜在顾客名称])&lt;&gt;LastEntry),潜在顾客数据[潜在顾客名称], ""),"")</f>
        <v/>
      </c>
      <c r="C11" s="29" t="str">
        <f>IFERROR(IF(潜在顾客数据[[#This Row],[预测
结算]] &lt;&gt;"",IF(潜在顾客数据[[#This Row],[预测
结算]] = "1 月",潜在顾客数据[加权
预测],0),""),"")</f>
        <v/>
      </c>
      <c r="D11" s="29" t="str">
        <f>IFERROR(IF(潜在顾客数据[[#This Row],[预测
结算]] &lt;&gt;"",IF(潜在顾客数据[[#This Row],[预测
结算]] = "2 月",潜在顾客数据[加权
预测],0),""),"")</f>
        <v/>
      </c>
      <c r="E11" s="29" t="str">
        <f>IFERROR(IF(潜在顾客数据[[#This Row],[预测
结算]] &lt;&gt;"",IF(潜在顾客数据[[#This Row],[预测
结算]] = "3 月",潜在顾客数据[加权
预测],0),""),"")</f>
        <v/>
      </c>
      <c r="F11" s="30" t="str">
        <f>IFERROR(IF(潜在顾客数据[[#This Row],[预测
结算]] &lt;&gt;"",IF(潜在顾客数据[[#This Row],[预测
结算]] = "4 月",潜在顾客数据[加权
预测],0),""),"")</f>
        <v/>
      </c>
      <c r="G11" s="29" t="str">
        <f>IFERROR(IF(潜在顾客数据[[#This Row],[预测
结算]] &lt;&gt;"",IF(潜在顾客数据[[#This Row],[预测
结算]] = "5 月",潜在顾客数据[加权
预测],0),""),"")</f>
        <v/>
      </c>
      <c r="H11" s="29" t="str">
        <f>IFERROR(IF(潜在顾客数据[[#This Row],[预测
结算]] &lt;&gt;"",IF(潜在顾客数据[[#This Row],[预测
结算]] = "6 月",潜在顾客数据[加权
预测],0),""),"")</f>
        <v/>
      </c>
      <c r="I11" s="29" t="str">
        <f>IFERROR(IF(潜在顾客数据[[#This Row],[预测
结算]] &lt;&gt;"",IF(潜在顾客数据[[#This Row],[预测
结算]] = "7 月",潜在顾客数据[加权
预测],0),""),"")</f>
        <v/>
      </c>
      <c r="J11" s="30" t="str">
        <f>IFERROR(IF(潜在顾客数据[[#This Row],[销售
机会]]&lt;&gt;"",潜在顾客数据[[#This Row],[销售
机会]]*潜在顾客数据[[#This Row],[潜在商机]],""),"")</f>
        <v/>
      </c>
      <c r="K11" s="29" t="str">
        <f>IFERROR(IF(潜在顾客数据[[#This Row],[预测
结算]] &lt;&gt;"",IF(潜在顾客数据[[#This Row],[预测
结算]] = "9 月",潜在顾客数据[加权
预测],0),""),"")</f>
        <v/>
      </c>
      <c r="L11" s="29" t="str">
        <f>IFERROR(IF(潜在顾客数据[[#This Row],[预测
结算]] &lt;&gt;"",IF(潜在顾客数据[[#This Row],[预测
结算]] = "10 月",潜在顾客数据[加权
预测],0),""),"")</f>
        <v/>
      </c>
      <c r="M11" s="29" t="str">
        <f>IFERROR(IF(潜在顾客数据[[#This Row],[预测
结算]] &lt;&gt;"",IF(潜在顾客数据[[#This Row],[预测
结算]] = "11 月",潜在顾客数据[加权
预测],0),""),"")</f>
        <v/>
      </c>
      <c r="N11" s="29" t="str">
        <f>IFERROR(IF(潜在顾客数据[[#This Row],[预测
结算]] &lt;&gt;"",IF(潜在顾客数据[[#This Row],[预测
结算]] = "12 月",潜在顾客数据[加权
预测],0),""),"")</f>
        <v/>
      </c>
    </row>
    <row r="12" spans="2:14" ht="25.15" customHeight="1" x14ac:dyDescent="0.3">
      <c r="B12" s="7" t="str">
        <f>IFERROR(IF(AND(潜在顾客数据[[#This Row],[潜在顾客名称]] &lt;&gt; "", ROW(预测销售额[潜在顾客名称])&lt;&gt;LastEntry),潜在顾客数据[潜在顾客名称], ""),"")</f>
        <v/>
      </c>
      <c r="C12" s="29" t="str">
        <f>IFERROR(IF(潜在顾客数据[[#This Row],[预测
结算]] &lt;&gt;"",IF(潜在顾客数据[[#This Row],[预测
结算]] = "1 月",潜在顾客数据[加权
预测],0),""),"")</f>
        <v/>
      </c>
      <c r="D12" s="29" t="str">
        <f>IFERROR(IF(潜在顾客数据[[#This Row],[预测
结算]] &lt;&gt;"",IF(潜在顾客数据[[#This Row],[预测
结算]] = "2 月",潜在顾客数据[加权
预测],0),""),"")</f>
        <v/>
      </c>
      <c r="E12" s="29" t="str">
        <f>IFERROR(IF(潜在顾客数据[[#This Row],[预测
结算]] &lt;&gt;"",IF(潜在顾客数据[[#This Row],[预测
结算]] = "3 月",潜在顾客数据[加权
预测],0),""),"")</f>
        <v/>
      </c>
      <c r="F12" s="30" t="str">
        <f>IFERROR(IF(潜在顾客数据[[#This Row],[预测
结算]] &lt;&gt;"",IF(潜在顾客数据[[#This Row],[预测
结算]] = "4 月",潜在顾客数据[加权
预测],0),""),"")</f>
        <v/>
      </c>
      <c r="G12" s="29" t="str">
        <f>IFERROR(IF(潜在顾客数据[[#This Row],[预测
结算]] &lt;&gt;"",IF(潜在顾客数据[[#This Row],[预测
结算]] = "5 月",潜在顾客数据[加权
预测],0),""),"")</f>
        <v/>
      </c>
      <c r="H12" s="29" t="str">
        <f>IFERROR(IF(潜在顾客数据[[#This Row],[预测
结算]] &lt;&gt;"",IF(潜在顾客数据[[#This Row],[预测
结算]] = "6 月",潜在顾客数据[加权
预测],0),""),"")</f>
        <v/>
      </c>
      <c r="I12" s="29" t="str">
        <f>IFERROR(IF(潜在顾客数据[[#This Row],[预测
结算]] &lt;&gt;"",IF(潜在顾客数据[[#This Row],[预测
结算]] = "7 月",潜在顾客数据[加权
预测],0),""),"")</f>
        <v/>
      </c>
      <c r="J12" s="30" t="str">
        <f>IFERROR(IF(潜在顾客数据[[#This Row],[销售
机会]]&lt;&gt;"",潜在顾客数据[[#This Row],[销售
机会]]*潜在顾客数据[[#This Row],[潜在商机]],""),"")</f>
        <v/>
      </c>
      <c r="K12" s="29" t="str">
        <f>IFERROR(IF(潜在顾客数据[[#This Row],[预测
结算]] &lt;&gt;"",IF(潜在顾客数据[[#This Row],[预测
结算]] = "9 月",潜在顾客数据[加权
预测],0),""),"")</f>
        <v/>
      </c>
      <c r="L12" s="29" t="str">
        <f>IFERROR(IF(潜在顾客数据[[#This Row],[预测
结算]] &lt;&gt;"",IF(潜在顾客数据[[#This Row],[预测
结算]] = "10 月",潜在顾客数据[加权
预测],0),""),"")</f>
        <v/>
      </c>
      <c r="M12" s="29" t="str">
        <f>IFERROR(IF(潜在顾客数据[[#This Row],[预测
结算]] &lt;&gt;"",IF(潜在顾客数据[[#This Row],[预测
结算]] = "11 月",潜在顾客数据[加权
预测],0),""),"")</f>
        <v/>
      </c>
      <c r="N12" s="29" t="str">
        <f>IFERROR(IF(潜在顾客数据[[#This Row],[预测
结算]] &lt;&gt;"",IF(潜在顾客数据[[#This Row],[预测
结算]] = "12 月",潜在顾客数据[加权
预测],0),""),"")</f>
        <v/>
      </c>
    </row>
    <row r="13" spans="2:14" ht="25.15" customHeight="1" x14ac:dyDescent="0.3">
      <c r="B13" s="7" t="str">
        <f>IFERROR(IF(AND(潜在顾客数据[[#This Row],[潜在顾客名称]] &lt;&gt; "", ROW(预测销售额[潜在顾客名称])&lt;&gt;LastEntry),潜在顾客数据[潜在顾客名称], ""),"")</f>
        <v/>
      </c>
      <c r="C13" s="29" t="str">
        <f>IFERROR(IF(潜在顾客数据[[#This Row],[预测
结算]] &lt;&gt;"",IF(潜在顾客数据[[#This Row],[预测
结算]] = "1 月",潜在顾客数据[加权
预测],0),""),"")</f>
        <v/>
      </c>
      <c r="D13" s="29" t="str">
        <f>IFERROR(IF(潜在顾客数据[[#This Row],[预测
结算]] &lt;&gt;"",IF(潜在顾客数据[[#This Row],[预测
结算]] = "2 月",潜在顾客数据[加权
预测],0),""),"")</f>
        <v/>
      </c>
      <c r="E13" s="29" t="str">
        <f>IFERROR(IF(潜在顾客数据[[#This Row],[预测
结算]] &lt;&gt;"",IF(潜在顾客数据[[#This Row],[预测
结算]] = "3 月",潜在顾客数据[加权
预测],0),""),"")</f>
        <v/>
      </c>
      <c r="F13" s="30" t="str">
        <f>IFERROR(IF(潜在顾客数据[[#This Row],[预测
结算]] &lt;&gt;"",IF(潜在顾客数据[[#This Row],[预测
结算]] = "4 月",潜在顾客数据[加权
预测],0),""),"")</f>
        <v/>
      </c>
      <c r="G13" s="29" t="str">
        <f>IFERROR(IF(潜在顾客数据[[#This Row],[预测
结算]] &lt;&gt;"",IF(潜在顾客数据[[#This Row],[预测
结算]] = "5 月",潜在顾客数据[加权
预测],0),""),"")</f>
        <v/>
      </c>
      <c r="H13" s="29" t="str">
        <f>IFERROR(IF(潜在顾客数据[[#This Row],[预测
结算]] &lt;&gt;"",IF(潜在顾客数据[[#This Row],[预测
结算]] = "6 月",潜在顾客数据[加权
预测],0),""),"")</f>
        <v/>
      </c>
      <c r="I13" s="29" t="str">
        <f>IFERROR(IF(潜在顾客数据[[#This Row],[预测
结算]] &lt;&gt;"",IF(潜在顾客数据[[#This Row],[预测
结算]] = "7 月",潜在顾客数据[加权
预测],0),""),"")</f>
        <v/>
      </c>
      <c r="J13" s="30" t="str">
        <f>IFERROR(IF(潜在顾客数据[[#This Row],[销售
机会]]&lt;&gt;"",潜在顾客数据[[#This Row],[销售
机会]]*潜在顾客数据[[#This Row],[潜在商机]],""),"")</f>
        <v/>
      </c>
      <c r="K13" s="29" t="str">
        <f>IFERROR(IF(潜在顾客数据[[#This Row],[预测
结算]] &lt;&gt;"",IF(潜在顾客数据[[#This Row],[预测
结算]] = "9 月",潜在顾客数据[加权
预测],0),""),"")</f>
        <v/>
      </c>
      <c r="L13" s="29" t="str">
        <f>IFERROR(IF(潜在顾客数据[[#This Row],[预测
结算]] &lt;&gt;"",IF(潜在顾客数据[[#This Row],[预测
结算]] = "10 月",潜在顾客数据[加权
预测],0),""),"")</f>
        <v/>
      </c>
      <c r="M13" s="29" t="str">
        <f>IFERROR(IF(潜在顾客数据[[#This Row],[预测
结算]] &lt;&gt;"",IF(潜在顾客数据[[#This Row],[预测
结算]] = "11 月",潜在顾客数据[加权
预测],0),""),"")</f>
        <v/>
      </c>
      <c r="N13" s="29" t="str">
        <f>IFERROR(IF(潜在顾客数据[[#This Row],[预测
结算]] &lt;&gt;"",IF(潜在顾客数据[[#This Row],[预测
结算]] = "12 月",潜在顾客数据[加权
预测],0),""),"")</f>
        <v/>
      </c>
    </row>
    <row r="14" spans="2:14" ht="30" customHeight="1" x14ac:dyDescent="0.3">
      <c r="B14" s="14" t="s">
        <v>37</v>
      </c>
      <c r="C14" s="15">
        <f>SUBTOTAL(109,预测销售额[1 月
预测])</f>
        <v>270000</v>
      </c>
      <c r="D14" s="15">
        <f>SUBTOTAL(109,预测销售额[2 月
预测])</f>
        <v>20000</v>
      </c>
      <c r="E14" s="15">
        <f>SUBTOTAL(109,预测销售额[3 月
预测])</f>
        <v>20000</v>
      </c>
      <c r="F14" s="16">
        <f>SUBTOTAL(109,预测销售额[4 月
预测])</f>
        <v>0</v>
      </c>
      <c r="G14" s="15">
        <f>SUBTOTAL(109,预测销售额[5 月
预测])</f>
        <v>0</v>
      </c>
      <c r="H14" s="15">
        <f>SUBTOTAL(109,预测销售额[6 月
预测])</f>
        <v>0</v>
      </c>
      <c r="I14" s="15">
        <f>SUBTOTAL(109,预测销售额[7 月
预测])</f>
        <v>0</v>
      </c>
      <c r="J14" s="16">
        <f>SUBTOTAL(109,预测销售额[8 月
预测])</f>
        <v>310000</v>
      </c>
      <c r="K14" s="15">
        <f>SUBTOTAL(109,预测销售额[9 月
预测])</f>
        <v>0</v>
      </c>
      <c r="L14" s="15">
        <f>SUBTOTAL(109,预测销售额[10 月
预测])</f>
        <v>0</v>
      </c>
      <c r="M14" s="15">
        <f>SUBTOTAL(109,预测销售额[11 月
预测])</f>
        <v>0</v>
      </c>
      <c r="N14" s="15">
        <f>SUBTOTAL(109,预测销售额[12 月
预测])</f>
        <v>0</v>
      </c>
    </row>
    <row r="15" spans="2:14" ht="30" customHeight="1" thickBot="1" x14ac:dyDescent="0.35">
      <c r="B15" s="17" t="s">
        <v>25</v>
      </c>
      <c r="C15" s="18">
        <f>C14</f>
        <v>270000</v>
      </c>
      <c r="D15" s="18">
        <f t="shared" ref="D15" si="0">C15+D14</f>
        <v>290000</v>
      </c>
      <c r="E15" s="18">
        <f t="shared" ref="E15" si="1">D15+E14</f>
        <v>310000</v>
      </c>
      <c r="F15" s="19">
        <f t="shared" ref="F15" si="2">E15+F14</f>
        <v>310000</v>
      </c>
      <c r="G15" s="18">
        <f t="shared" ref="G15" si="3">F15+G14</f>
        <v>310000</v>
      </c>
      <c r="H15" s="18">
        <f t="shared" ref="H15" si="4">G15+H14</f>
        <v>310000</v>
      </c>
      <c r="I15" s="18">
        <f t="shared" ref="I15" si="5">H15+I14</f>
        <v>310000</v>
      </c>
      <c r="J15" s="19">
        <f t="shared" ref="J15" si="6">I15+J14</f>
        <v>620000</v>
      </c>
      <c r="K15" s="18">
        <f t="shared" ref="K15" si="7">J15+K14</f>
        <v>620000</v>
      </c>
      <c r="L15" s="18">
        <f t="shared" ref="L15" si="8">K15+L14</f>
        <v>620000</v>
      </c>
      <c r="M15" s="18">
        <f t="shared" ref="M15" si="9">L15+M14</f>
        <v>620000</v>
      </c>
      <c r="N15" s="18">
        <f t="shared" ref="N15" si="10">M15+N14</f>
        <v>620000</v>
      </c>
    </row>
    <row r="16" spans="2:14" ht="30" customHeight="1" thickTop="1" x14ac:dyDescent="0.3"/>
  </sheetData>
  <mergeCells count="4">
    <mergeCell ref="B5:L5"/>
    <mergeCell ref="M5:N5"/>
    <mergeCell ref="B3:C3"/>
    <mergeCell ref="F1:J1"/>
  </mergeCells>
  <phoneticPr fontId="29" type="noConversion"/>
  <dataValidations count="6">
    <dataValidation allowBlank="1" showInputMessage="1" showErrorMessage="1" prompt="此单元格中的日期会根据潜在顾客数据工作表B3单元格中输入的日期自动更新" sqref="B4" xr:uid="{00000000-0002-0000-0100-000000000000}"/>
    <dataValidation allowBlank="1" showInputMessage="1" showErrorMessage="1" prompt="此标题下此列中的潜在顾客名称将自动更新。潜在顾客数据工作表中添加新的潜在顾客时，预测销售额表中会随之添加新行" sqref="B6" xr:uid="{00000000-0002-0000-0100-000001000000}"/>
    <dataValidation allowBlank="1" showInputMessage="1" showErrorMessage="1" prompt="此标题下此列中的当月预测收入将自动更新" sqref="C6:N6" xr:uid="{00000000-0002-0000-0100-000002000000}"/>
    <dataValidation allowBlank="1" showInputMessage="1" showErrorMessage="1" prompt="右侧单元格中会自动计算累计总收入" sqref="B15" xr:uid="{00000000-0002-0000-0100-000003000000}"/>
    <dataValidation allowBlank="1" showInputMessage="1" showErrorMessage="1" prompt="此单元格中的公司名称会根据潜在顾客数据工作表 B5 单元格中输入的公司名称自动更新" sqref="B5:L5" xr:uid="{00000000-0002-0000-0100-000004000000}"/>
    <dataValidation allowBlank="1" showInputMessage="1" showErrorMessage="1" prompt="在此工作簿中跟踪潜在顾客。在此工作表中输入潜在顾客。每位潜在顾客的加权预测自动更新" sqref="A1" xr:uid="{00000000-0002-0000-0100-000005000000}"/>
  </dataValidations>
  <printOptions horizontalCentered="1"/>
  <pageMargins left="0.4" right="0.4" top="0.4" bottom="0.4" header="0.3" footer="0.3"/>
  <pageSetup paperSize="9" fitToHeight="0" orientation="landscape" r:id="rId1"/>
  <headerFooter differentFirst="1">
    <oddFooter>Page &amp;P of &amp;N</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O4"/>
  <sheetViews>
    <sheetView showGridLines="0" zoomScaleNormal="100" workbookViewId="0"/>
  </sheetViews>
  <sheetFormatPr defaultColWidth="8.77734375" defaultRowHeight="16.5" x14ac:dyDescent="0.3"/>
  <cols>
    <col min="1" max="1" width="5" style="22" customWidth="1"/>
    <col min="2" max="2" width="40.44140625" style="22" customWidth="1"/>
    <col min="3" max="3" width="2.6640625" style="22" customWidth="1"/>
    <col min="4" max="16384" width="8.77734375" style="22"/>
  </cols>
  <sheetData>
    <row r="1" spans="2:15" ht="100.15" customHeight="1" x14ac:dyDescent="0.3">
      <c r="B1" s="21"/>
      <c r="C1" s="21"/>
      <c r="D1" s="21"/>
      <c r="E1" s="21"/>
      <c r="F1" s="35"/>
      <c r="G1" s="35"/>
      <c r="H1" s="35"/>
      <c r="I1" s="35"/>
      <c r="J1" s="35"/>
    </row>
    <row r="2" spans="2:15" ht="15" customHeight="1" x14ac:dyDescent="0.3"/>
    <row r="3" spans="2:15" ht="40.15" customHeight="1" thickBot="1" x14ac:dyDescent="0.35">
      <c r="B3" s="20" t="s">
        <v>36</v>
      </c>
      <c r="C3" s="23"/>
      <c r="D3" s="23"/>
      <c r="E3" s="23"/>
      <c r="F3" s="23"/>
      <c r="G3" s="23"/>
      <c r="H3" s="23"/>
      <c r="I3" s="23"/>
      <c r="J3" s="23"/>
      <c r="K3" s="23"/>
      <c r="L3" s="23"/>
      <c r="M3" s="23"/>
      <c r="N3" s="23"/>
      <c r="O3" s="23"/>
    </row>
    <row r="4" spans="2:15" ht="17.25" thickTop="1" x14ac:dyDescent="0.3"/>
  </sheetData>
  <mergeCells count="1">
    <mergeCell ref="F1:J1"/>
  </mergeCells>
  <phoneticPr fontId="29" type="noConversion"/>
  <dataValidations count="1">
    <dataValidation allowBlank="1" showInputMessage="1" showErrorMessage="1" prompt="在此工作簿中跟踪潜在顾客。在此工作表中输入潜在顾客。每位潜在顾客的加权预测自动更新" sqref="A1" xr:uid="{00000000-0002-0000-0200-000000000000}"/>
  </dataValidations>
  <pageMargins left="0.7" right="0.7" top="0.75" bottom="0.75" header="0.3" footer="0.3"/>
  <pageSetup paperSize="9" scale="70" orientation="landscape"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fa6e671f1cd7e4d96ff9652be322dd5e">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4e2496f70b101db0b8013f30a071bbf7"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83CE16-77A4-48E9-86D9-BCE19657B56D}">
  <ds:schemaRefs>
    <ds:schemaRef ds:uri="http://schemas.microsoft.com/sharepoint/v3/contenttype/forms"/>
  </ds:schemaRefs>
</ds:datastoreItem>
</file>

<file path=customXml/itemProps2.xml><?xml version="1.0" encoding="utf-8"?>
<ds:datastoreItem xmlns:ds="http://schemas.openxmlformats.org/officeDocument/2006/customXml" ds:itemID="{81B1C253-E389-4A12-B97B-E3AC595B252C}">
  <ds:schemaRefs>
    <ds:schemaRef ds:uri="http://schemas.microsoft.com/office/2006/metadata/properties"/>
    <ds:schemaRef ds:uri="http://schemas.microsoft.com/office/infopath/2007/PartnerControls"/>
    <ds:schemaRef ds:uri="71af3243-3dd4-4a8d-8c0d-dd76da1f02a5"/>
  </ds:schemaRefs>
</ds:datastoreItem>
</file>

<file path=customXml/itemProps3.xml><?xml version="1.0" encoding="utf-8"?>
<ds:datastoreItem xmlns:ds="http://schemas.openxmlformats.org/officeDocument/2006/customXml" ds:itemID="{C30241D0-046B-456F-9500-F42A2A0EE8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工作表</vt:lpstr>
      </vt:variant>
      <vt:variant>
        <vt:i4>3</vt:i4>
      </vt:variant>
      <vt:variant>
        <vt:lpstr>命名范围</vt:lpstr>
      </vt:variant>
      <vt:variant>
        <vt:i4>7</vt:i4>
      </vt:variant>
    </vt:vector>
  </HeadingPairs>
  <TitlesOfParts>
    <vt:vector size="10" baseType="lpstr">
      <vt:lpstr>潜在顾客数据</vt:lpstr>
      <vt:lpstr>预测销售额 </vt:lpstr>
      <vt:lpstr>每月加权预测</vt:lpstr>
      <vt:lpstr>潜在顾客数据!_FilterDatabase</vt:lpstr>
      <vt:lpstr>潜在顾客数据!Print_Titles</vt:lpstr>
      <vt:lpstr>'预测销售额 '!Print_Titles</vt:lpstr>
      <vt:lpstr>TrackerDate</vt:lpstr>
      <vt:lpstr>标题1</vt:lpstr>
      <vt:lpstr>标题2</vt:lpstr>
      <vt:lpstr>行标题区域1..N22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2019-09-02T03:58:35Z</dcterms:created>
  <dcterms:modified xsi:type="dcterms:W3CDTF">2019-10-21T09:40:46Z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