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15" xr2:uid="{00000000-000D-0000-FFFF-FFFF00000000}"/>
  </bookViews>
  <sheets>
    <sheet name="开始" sheetId="2" r:id="rId1"/>
    <sheet name="年度考勤表" sheetId="1" r:id="rId2"/>
  </sheets>
  <definedNames>
    <definedName name="加班时数">SUM(年度考勤表!$I$11,年度考勤表!$I$22,年度考勤表!$I$33,年度考勤表!$I$44,年度考勤表!$I$55,年度考勤表!$I$66,年度考勤表!$I$77,年度考勤表!$I$88,年度考勤表!$I$99,年度考勤表!$I$110,年度考勤表!$I$121,年度考勤表!$I$132)</definedName>
    <definedName name="正常工作时数">SUM(年度考勤表!$F$11,年度考勤表!$F$22,年度考勤表!$F$33,年度考勤表!$F$44,年度考勤表!$F$55,年度考勤表!$F$66,年度考勤表!$F$77,年度考勤表!$F$88,年度考勤表!$F$99,年度考勤表!$F$110,年度考勤表!$F$121,年度考勤表!$F$132)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2" i="1" l="1"/>
  <c r="E132" i="1"/>
  <c r="G121" i="1"/>
  <c r="E121" i="1"/>
  <c r="G110" i="1"/>
  <c r="E110" i="1"/>
  <c r="G33" i="1"/>
  <c r="E33" i="1"/>
  <c r="G22" i="1"/>
  <c r="E22" i="1"/>
  <c r="G11" i="1"/>
  <c r="E11" i="1"/>
  <c r="G99" i="1"/>
  <c r="E99" i="1"/>
  <c r="G88" i="1"/>
  <c r="E88" i="1"/>
  <c r="G77" i="1"/>
  <c r="E77" i="1"/>
  <c r="G66" i="1"/>
  <c r="E66" i="1"/>
  <c r="G55" i="1"/>
  <c r="E55" i="1"/>
  <c r="G44" i="1"/>
  <c r="E44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C10" i="1" l="1"/>
  <c r="N98" i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  <c r="C9" i="1" l="1"/>
  <c r="C11" i="1"/>
</calcChain>
</file>

<file path=xl/sharedStrings.xml><?xml version="1.0" encoding="utf-8"?>
<sst xmlns="http://schemas.openxmlformats.org/spreadsheetml/2006/main" count="281" uniqueCount="84">
  <si>
    <t>关于此模板</t>
  </si>
  <si>
    <t>在此员工考勤卡中跟踪员工每天、每周、每月和每年的工时。</t>
  </si>
  <si>
    <t xml:space="preserve">填写基本信息，例如员工姓名、经理姓名、电子邮件地址和电话号码。 </t>
  </si>
  <si>
    <t xml:space="preserve">将工时添加到月度表中。对于每周的每个工作日，请在单独的列中记录正常工作时数和加班时数。 </t>
  </si>
  <si>
    <t xml:space="preserve">总工作时数、正常工作时数和加班时数由系统自动计算。 </t>
  </si>
  <si>
    <t>备注：</t>
  </si>
  <si>
    <t xml:space="preserve">年度考勤表工作表的 A 列中提供了附加说明。此文本已被有意隐藏。若要删除文本，请选择 A 列，然后选择“删除”。若要取消隐藏文本，请选择 A 列，然后更改字体颜色。 </t>
  </si>
  <si>
    <t>若要了解有关表格的详细信息，请在表格内按 Shift + F10，选择“表格”选项，然后选择“替换文本”。</t>
  </si>
  <si>
    <t>在此工作表中创建每日、每周、每月或每年的员工考勤记录。
有关如何使用此工作簿的有用说明位于此列的单元格中。向下移动箭头以开始了解。
此工作表的标题位于右侧单元格中，而 1 月、2 月、3 月（第一季度）标题位于单元格 E1 中。</t>
  </si>
  <si>
    <t>在单元格 C2 中输入员工姓名，在单元格 E2 中输入 1 月表格中的正常工作时数和加班时数。</t>
  </si>
  <si>
    <t>在单元格 C3 中输入经理姓名。</t>
  </si>
  <si>
    <t>在单元格 C4 中输入电子邮件地址。</t>
  </si>
  <si>
    <t>在单元格 C5 中输入电话号码。下一条指示位于单元格 A9 中。</t>
  </si>
  <si>
    <t>年度总正常工作时数在单元格 C9 中自动进行计算。</t>
  </si>
  <si>
    <t>年度总加班时数在单元格 C10 中自动进行计算。</t>
  </si>
  <si>
    <t>年度总时数在单元格 C11 中自动进行计算。1 月总正常工作时数和总加班时数分别在单元格 F11 和单元格 I11 中自动进行计算。下一条指示位于单元格 A13 中。</t>
  </si>
  <si>
    <t>在 2 月表格中从单元格 E13 开始，输入正常工作时数和加班时数。下一条指示位于单元格 A22 中。</t>
  </si>
  <si>
    <t>2 月总正常工作时数和总加班时数分别在单元格 F22 和单元格 I22 中自动进行计算。下一条指示位于单元格 A24 中。</t>
  </si>
  <si>
    <t>在 3 月表格中从单元格 E24 开始，输入正常工作时数和加班时数。下一条指示位于单元格 A33 中。</t>
  </si>
  <si>
    <t>3 月总正常工作时数和总加班时数分别在单元格 F33 和单元格 I33 中自动进行计算。</t>
  </si>
  <si>
    <t xml:space="preserve">4 月、5 月、6 月（第二季度）标题位于单元格 E34 中。 </t>
  </si>
  <si>
    <t>在表格中从单元格 E35 开始，输入 4 月的正常工作时数和加班时数。下一条指示位于单元格 A44 中。</t>
  </si>
  <si>
    <t>4 月总正常工作时数和总加班时数分别在单元格 F44 和单元格 I44 中自动进行计算。下一条指示位于单元格 A46 中。</t>
  </si>
  <si>
    <t>在表格中从单元格 E46 开始，输入 5 月的正常工作时数和加班时数。下一条指示位于单元格 A55 中。</t>
  </si>
  <si>
    <t>5 月总正常工作时数和总加班时数分别在单元格 F55 和单元格 I55 中自动进行计算。下一条指示位于单元格 A57 中。</t>
  </si>
  <si>
    <t>在表格中从单元格 E57 开始，输入 6 月的正常工作时数和加班时数。下一条指示位于单元格 A66 中。</t>
  </si>
  <si>
    <t>6 月总正常工作时数和总加班时数分别在单元格 F66 和单元格 I66 中自动进行计算。</t>
  </si>
  <si>
    <t xml:space="preserve">7 月、8 月、9 月（第三季度）标题位于单元格 E67 中。 </t>
  </si>
  <si>
    <t>在表格中从单元格 E68 开始，输入 7 月的正常工作时数和加班时数。下一条指示位于单元格 A77 中。</t>
  </si>
  <si>
    <t>7 月总正常工作时数和总加班时数分别在单元格 F77 和单元格 I77 中自动进行计算。下一条指示位于单元格 A79 中。</t>
  </si>
  <si>
    <t>在表格中从单元格 E79 开始，输入 8 月的正常工作时数和加班时数。下一条指示位于单元格 A88 中。</t>
  </si>
  <si>
    <t>8 月总正常工作时数和总加班时数分别在单元格 F88 和单元格 I88 中自动进行计算。下一条指示位于单元格 A90 中。</t>
  </si>
  <si>
    <t>在表格中从单元格 E90 开始，输入 9 月的正常工作时数和加班时数。下一条指示位于单元格 A99 中。</t>
  </si>
  <si>
    <t>9 月总正常工作时数和总加班时数分别在单元格 F99 和单元格 I99 中自动进行计算。</t>
  </si>
  <si>
    <t xml:space="preserve">10 月、11 月、12 月（第四季度）标题位于单元格 E100 中。 </t>
  </si>
  <si>
    <t>在表格中从单元格 E101 开始，输入 10 月的正常工作时数和加班时数。下一条指示位于单元格 A110 中。</t>
  </si>
  <si>
    <t>10 月总正常工作时数和总加班时数分别在单元格 F110 和单元格 I110 中自动进行计算。下一条指示位于单元格 A112 中。</t>
  </si>
  <si>
    <t>在表格中从单元格 E112 开始，输入 11 月的正常工作时数和加班时数。下一条指示位于单元格 A121 中。</t>
  </si>
  <si>
    <t>11 月总正常工作时数和总加班时数分别在单元格 F121 和单元格 I121 中自动进行计算。下一条指示位于单元格 A123 中。</t>
  </si>
  <si>
    <t>在表格中从单元格 E123 开始，输入 12 月的正常工作时数和加班时数。下一条指示位于单元格 A132 中。</t>
  </si>
  <si>
    <t>12 月总正常工作时数和总加班时数分别在单元格 F132 和单元格 I132 中自动进行计算。</t>
  </si>
  <si>
    <t>员工
考勤卡</t>
  </si>
  <si>
    <t>员工姓名：</t>
  </si>
  <si>
    <t>经理：</t>
  </si>
  <si>
    <t>电子邮件：</t>
  </si>
  <si>
    <t>电话：</t>
  </si>
  <si>
    <t>正常工作时数：</t>
  </si>
  <si>
    <t>加班时数：</t>
  </si>
  <si>
    <t>总计</t>
  </si>
  <si>
    <t>1 月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</si>
  <si>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</si>
  <si>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</si>
  <si>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</si>
  <si>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</si>
  <si>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</si>
  <si>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</si>
  <si>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</si>
  <si>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每周总时数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</si>
  <si>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</si>
  <si>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</si>
  <si>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</si>
  <si>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</si>
  <si>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</si>
  <si>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</si>
  <si>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</si>
  <si>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</si>
  <si>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</si>
  <si>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</si>
  <si>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</si>
  <si>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第 1 周</t>
  </si>
  <si>
    <t>加班</t>
  </si>
  <si>
    <t>第 2 周</t>
  </si>
  <si>
    <t xml:space="preserve">加班  </t>
  </si>
  <si>
    <t xml:space="preserve">加班 </t>
  </si>
  <si>
    <t>第 3 周</t>
  </si>
  <si>
    <t xml:space="preserve">加班   </t>
  </si>
  <si>
    <t>第 4 周</t>
  </si>
  <si>
    <t xml:space="preserve">加班    </t>
  </si>
  <si>
    <t>第 5 周</t>
  </si>
  <si>
    <t xml:space="preserve">加班     </t>
  </si>
  <si>
    <t>1 月、2 月、3 月      员工考勤卡：每日、每周、每月、每年</t>
  </si>
  <si>
    <t>4 月、5 月、6 月      员工考勤卡：每日、每周、每月、每年</t>
  </si>
  <si>
    <t>7 月、8 月、9 月      员工考勤卡：每日、每周、每月、每年</t>
  </si>
  <si>
    <t>10 月、11 月、12 月      员工考勤卡：每日、每周、每月、每年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</si>
</sst>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8" formatCode="#,##0.0_);\(#,##0.0\)"/>
    <numFmt numFmtId="179" formatCode="#,##0.0_ "/>
  </numFmts>
  <fonts count="28" x14ac:knownFonts="1">
    <font>
      <sz val="10"/>
      <color theme="1" tint="0.14996795556505021"/>
      <name val="Microsoft YaHei UI"/>
      <family val="2"/>
      <charset val="134"/>
    </font>
    <font>
      <sz val="10"/>
      <color theme="3" tint="-0.249977111117893"/>
      <name val="黑体"/>
      <family val="2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0"/>
      <color theme="1" tint="0.1499679555650502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30"/>
      <color theme="5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sz val="10"/>
      <color theme="3"/>
      <name val="Microsoft YaHei UI"/>
      <family val="2"/>
      <charset val="134"/>
    </font>
    <font>
      <sz val="9"/>
      <color theme="3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9"/>
      <color theme="5"/>
      <name val="Microsoft YaHei UI"/>
      <family val="2"/>
      <charset val="134"/>
    </font>
    <font>
      <b/>
      <sz val="10"/>
      <color theme="1" tint="0.14996795556505021"/>
      <name val="Microsoft YaHei UI"/>
      <family val="2"/>
      <charset val="134"/>
    </font>
    <font>
      <sz val="10"/>
      <color theme="3" tint="-0.249977111117893"/>
      <name val="Microsoft YaHei UI"/>
      <family val="2"/>
      <charset val="134"/>
    </font>
    <font>
      <b/>
      <sz val="9"/>
      <color theme="3" tint="-0.24994659260841701"/>
      <name val="Microsoft YaHei UI"/>
      <family val="2"/>
      <charset val="134"/>
    </font>
    <font>
      <sz val="9"/>
      <name val="Microsoft YaHei UI"/>
      <family val="2"/>
      <charset val="134"/>
    </font>
    <font>
      <b/>
      <sz val="9"/>
      <color theme="3"/>
      <name val="Microsoft YaHei UI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0" fillId="7" borderId="10" applyNumberFormat="0" applyAlignment="0" applyProtection="0"/>
    <xf numFmtId="0" fontId="11" fillId="7" borderId="12" applyNumberFormat="0" applyProtection="0">
      <alignment horizontal="center"/>
    </xf>
    <xf numFmtId="0" fontId="12" fillId="0" borderId="1" applyNumberFormat="0" applyProtection="0">
      <alignment horizontal="right" vertical="center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7" borderId="1"/>
    <xf numFmtId="0" fontId="22" fillId="7" borderId="0" applyBorder="0" applyProtection="0"/>
    <xf numFmtId="178" fontId="7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3" fillId="6" borderId="0" applyNumberFormat="0" applyFont="0" applyBorder="0" applyAlignment="0" applyProtection="0"/>
    <xf numFmtId="0" fontId="13" fillId="0" borderId="0" applyFill="0" applyBorder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18" applyNumberFormat="0" applyAlignment="0" applyProtection="0"/>
    <xf numFmtId="0" fontId="18" fillId="13" borderId="19" applyNumberFormat="0" applyAlignment="0" applyProtection="0"/>
    <xf numFmtId="0" fontId="5" fillId="13" borderId="18" applyNumberFormat="0" applyAlignment="0" applyProtection="0"/>
    <xf numFmtId="0" fontId="15" fillId="0" borderId="20" applyNumberFormat="0" applyFill="0" applyAlignment="0" applyProtection="0"/>
    <xf numFmtId="0" fontId="6" fillId="14" borderId="21" applyNumberFormat="0" applyAlignment="0" applyProtection="0"/>
    <xf numFmtId="0" fontId="21" fillId="0" borderId="0" applyNumberFormat="0" applyFill="0" applyBorder="0" applyAlignment="0" applyProtection="0"/>
    <xf numFmtId="0" fontId="7" fillId="15" borderId="22" applyNumberFormat="0" applyFont="0" applyAlignment="0" applyProtection="0"/>
    <xf numFmtId="0" fontId="8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90">
    <xf numFmtId="0" fontId="0" fillId="0" borderId="0" xfId="0">
      <alignment wrapText="1"/>
    </xf>
    <xf numFmtId="0" fontId="12" fillId="0" borderId="1" xfId="3">
      <alignment horizontal="right" vertical="center"/>
    </xf>
    <xf numFmtId="0" fontId="0" fillId="0" borderId="0" xfId="0" applyFill="1">
      <alignment wrapText="1"/>
    </xf>
    <xf numFmtId="0" fontId="25" fillId="0" borderId="0" xfId="4" applyFill="1"/>
    <xf numFmtId="0" fontId="25" fillId="2" borderId="0" xfId="4" applyFill="1"/>
    <xf numFmtId="0" fontId="25" fillId="2" borderId="0" xfId="4" applyFill="1" applyBorder="1"/>
    <xf numFmtId="0" fontId="25" fillId="3" borderId="2" xfId="4" applyFill="1" applyBorder="1"/>
    <xf numFmtId="0" fontId="25" fillId="3" borderId="0" xfId="5" applyBorder="1"/>
    <xf numFmtId="0" fontId="12" fillId="0" borderId="1" xfId="3" applyAlignment="1">
      <alignment horizontal="right" vertical="center"/>
    </xf>
    <xf numFmtId="0" fontId="25" fillId="3" borderId="0" xfId="5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25" fillId="3" borderId="6" xfId="5" applyBorder="1" applyAlignment="1">
      <alignment horizontal="right"/>
    </xf>
    <xf numFmtId="0" fontId="22" fillId="7" borderId="1" xfId="6" applyAlignment="1">
      <alignment horizontal="right"/>
    </xf>
    <xf numFmtId="0" fontId="22" fillId="7" borderId="1" xfId="6"/>
    <xf numFmtId="0" fontId="12" fillId="0" borderId="1" xfId="3" applyBorder="1" applyAlignment="1">
      <alignment horizontal="right" vertical="center"/>
    </xf>
    <xf numFmtId="178" fontId="0" fillId="0" borderId="0" xfId="8" applyFont="1" applyFill="1" applyBorder="1"/>
    <xf numFmtId="178" fontId="0" fillId="0" borderId="0" xfId="8" applyFont="1" applyFill="1" applyBorder="1" applyAlignment="1">
      <alignment horizontal="right"/>
    </xf>
    <xf numFmtId="0" fontId="12" fillId="0" borderId="1" xfId="3" applyAlignment="1">
      <alignment horizontal="left" vertical="center"/>
    </xf>
    <xf numFmtId="0" fontId="13" fillId="0" borderId="0" xfId="12" applyFill="1" applyBorder="1"/>
    <xf numFmtId="0" fontId="0" fillId="8" borderId="0" xfId="0" applyFill="1">
      <alignment wrapText="1"/>
    </xf>
    <xf numFmtId="0" fontId="25" fillId="8" borderId="0" xfId="4" applyFill="1" applyBorder="1"/>
    <xf numFmtId="0" fontId="22" fillId="8" borderId="0" xfId="7" applyFill="1"/>
    <xf numFmtId="0" fontId="22" fillId="8" borderId="1" xfId="6" applyFill="1"/>
    <xf numFmtId="0" fontId="25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22" fillId="8" borderId="1" xfId="6" applyFill="1" applyAlignment="1">
      <alignment horizontal="right"/>
    </xf>
    <xf numFmtId="0" fontId="22" fillId="8" borderId="8" xfId="6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22" fillId="8" borderId="0" xfId="7" applyFill="1" applyAlignment="1">
      <alignment horizontal="left"/>
    </xf>
    <xf numFmtId="0" fontId="12" fillId="0" borderId="1" xfId="3" applyFill="1" applyAlignment="1">
      <alignment horizontal="left" vertical="center"/>
    </xf>
    <xf numFmtId="0" fontId="1" fillId="8" borderId="0" xfId="0" applyFont="1" applyFill="1" applyAlignment="1"/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178" fontId="25" fillId="3" borderId="0" xfId="5" applyNumberFormat="1" applyBorder="1"/>
    <xf numFmtId="178" fontId="25" fillId="3" borderId="0" xfId="5" applyNumberFormat="1" applyBorder="1" applyAlignment="1">
      <alignment horizontal="center"/>
    </xf>
    <xf numFmtId="0" fontId="25" fillId="3" borderId="0" xfId="5" applyBorder="1" applyAlignment="1">
      <alignment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22" fillId="8" borderId="0" xfId="7" applyFill="1" applyBorder="1"/>
    <xf numFmtId="0" fontId="11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23" fillId="0" borderId="0" xfId="0" applyFont="1">
      <alignment wrapText="1"/>
    </xf>
    <xf numFmtId="0" fontId="24" fillId="8" borderId="0" xfId="0" applyFont="1" applyFill="1" applyAlignment="1">
      <alignment wrapText="1"/>
    </xf>
    <xf numFmtId="0" fontId="24" fillId="8" borderId="0" xfId="0" applyFont="1" applyFill="1" applyAlignment="1">
      <alignment horizontal="center"/>
    </xf>
    <xf numFmtId="0" fontId="24" fillId="8" borderId="0" xfId="0" applyFont="1" applyFill="1" applyAlignment="1"/>
    <xf numFmtId="0" fontId="13" fillId="0" borderId="11" xfId="0" applyFont="1" applyFill="1" applyBorder="1">
      <alignment wrapText="1"/>
    </xf>
    <xf numFmtId="0" fontId="17" fillId="8" borderId="0" xfId="0" applyFont="1" applyFill="1">
      <alignment wrapText="1"/>
    </xf>
    <xf numFmtId="0" fontId="24" fillId="8" borderId="0" xfId="0" applyFont="1" applyFill="1" applyAlignment="1">
      <alignment vertical="center"/>
    </xf>
    <xf numFmtId="0" fontId="13" fillId="0" borderId="14" xfId="0" applyFont="1" applyFill="1" applyBorder="1">
      <alignment wrapText="1"/>
    </xf>
    <xf numFmtId="0" fontId="25" fillId="3" borderId="7" xfId="5" applyBorder="1" applyAlignment="1">
      <alignment horizontal="right"/>
    </xf>
    <xf numFmtId="0" fontId="10" fillId="8" borderId="16" xfId="1" applyFill="1" applyBorder="1" applyAlignment="1">
      <alignment horizontal="center" wrapText="1"/>
    </xf>
    <xf numFmtId="0" fontId="11" fillId="7" borderId="17" xfId="2" applyBorder="1">
      <alignment horizontal="center"/>
    </xf>
    <xf numFmtId="0" fontId="11" fillId="7" borderId="12" xfId="2">
      <alignment horizontal="center"/>
    </xf>
    <xf numFmtId="0" fontId="25" fillId="3" borderId="7" xfId="4" applyFill="1" applyBorder="1" applyAlignment="1">
      <alignment horizontal="right"/>
    </xf>
    <xf numFmtId="0" fontId="11" fillId="8" borderId="12" xfId="2" applyFill="1" applyBorder="1" applyAlignment="1">
      <alignment horizontal="center" vertical="center"/>
    </xf>
    <xf numFmtId="0" fontId="11" fillId="8" borderId="10" xfId="2" applyFill="1" applyBorder="1" applyAlignment="1">
      <alignment horizontal="center" vertical="center"/>
    </xf>
    <xf numFmtId="0" fontId="11" fillId="8" borderId="15" xfId="2" applyFill="1" applyBorder="1" applyAlignment="1">
      <alignment horizontal="center" vertical="center"/>
    </xf>
    <xf numFmtId="0" fontId="11" fillId="7" borderId="13" xfId="2" applyBorder="1">
      <alignment horizontal="center"/>
    </xf>
    <xf numFmtId="0" fontId="11" fillId="7" borderId="12" xfId="2" applyFont="1">
      <alignment horizontal="center"/>
    </xf>
    <xf numFmtId="0" fontId="0" fillId="0" borderId="0" xfId="0" applyFont="1">
      <alignment wrapText="1"/>
    </xf>
    <xf numFmtId="0" fontId="25" fillId="0" borderId="14" xfId="0" applyFont="1" applyFill="1" applyBorder="1">
      <alignment wrapText="1"/>
    </xf>
    <xf numFmtId="178" fontId="27" fillId="3" borderId="2" xfId="8" applyFont="1" applyFill="1" applyBorder="1"/>
    <xf numFmtId="178" fontId="27" fillId="3" borderId="2" xfId="8" applyFont="1" applyFill="1" applyBorder="1" applyAlignment="1">
      <alignment horizontal="center"/>
    </xf>
    <xf numFmtId="178" fontId="27" fillId="3" borderId="0" xfId="8" applyFont="1" applyFill="1" applyBorder="1"/>
    <xf numFmtId="178" fontId="27" fillId="3" borderId="0" xfId="8" applyFont="1" applyFill="1" applyBorder="1" applyAlignment="1">
      <alignment horizontal="center"/>
    </xf>
    <xf numFmtId="0" fontId="25" fillId="3" borderId="9" xfId="5" applyFont="1" applyBorder="1"/>
    <xf numFmtId="178" fontId="25" fillId="3" borderId="0" xfId="8" applyFont="1" applyFill="1" applyBorder="1"/>
    <xf numFmtId="178" fontId="25" fillId="3" borderId="0" xfId="8" applyFont="1" applyFill="1" applyBorder="1" applyAlignment="1">
      <alignment horizontal="center"/>
    </xf>
    <xf numFmtId="179" fontId="0" fillId="0" borderId="3" xfId="0" applyNumberFormat="1" applyFill="1" applyBorder="1">
      <alignment wrapText="1"/>
    </xf>
    <xf numFmtId="179" fontId="0" fillId="0" borderId="3" xfId="0" applyNumberFormat="1" applyFill="1" applyBorder="1" applyAlignment="1">
      <alignment horizontal="right"/>
    </xf>
    <xf numFmtId="179" fontId="0" fillId="0" borderId="5" xfId="0" applyNumberFormat="1" applyFill="1" applyBorder="1" applyAlignment="1">
      <alignment horizontal="right"/>
    </xf>
    <xf numFmtId="179" fontId="0" fillId="2" borderId="0" xfId="0" applyNumberFormat="1" applyFill="1">
      <alignment wrapText="1"/>
    </xf>
    <xf numFmtId="179" fontId="0" fillId="2" borderId="0" xfId="0" applyNumberFormat="1" applyFill="1" applyAlignment="1">
      <alignment horizontal="right"/>
    </xf>
    <xf numFmtId="179" fontId="0" fillId="2" borderId="0" xfId="0" applyNumberFormat="1" applyFill="1" applyBorder="1" applyAlignment="1">
      <alignment horizontal="right"/>
    </xf>
    <xf numFmtId="179" fontId="0" fillId="0" borderId="0" xfId="0" applyNumberFormat="1">
      <alignment wrapText="1"/>
    </xf>
    <xf numFmtId="179" fontId="0" fillId="0" borderId="0" xfId="0" applyNumberFormat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2" borderId="0" xfId="0" applyNumberFormat="1" applyFill="1" applyBorder="1">
      <alignment wrapText="1"/>
    </xf>
    <xf numFmtId="179" fontId="0" fillId="0" borderId="3" xfId="0" applyNumberFormat="1" applyBorder="1">
      <alignment wrapText="1"/>
    </xf>
    <xf numFmtId="179" fontId="0" fillId="0" borderId="3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0" xfId="0" applyNumberFormat="1" applyFill="1">
      <alignment wrapText="1"/>
    </xf>
    <xf numFmtId="179" fontId="0" fillId="0" borderId="0" xfId="0" applyNumberFormat="1" applyFill="1" applyAlignment="1">
      <alignment horizontal="right"/>
    </xf>
    <xf numFmtId="179" fontId="0" fillId="0" borderId="0" xfId="0" applyNumberFormat="1" applyFill="1" applyBorder="1" applyAlignment="1">
      <alignment horizontal="right"/>
    </xf>
  </cellXfs>
  <cellStyles count="51">
    <cellStyle name="20% - 着色 1" xfId="31" builtinId="30" customBuiltin="1"/>
    <cellStyle name="20% - 着色 2" xfId="35" builtinId="34" customBuiltin="1"/>
    <cellStyle name="20% - 着色 3" xfId="39" builtinId="38" customBuiltin="1"/>
    <cellStyle name="20% - 着色 4" xfId="43" builtinId="42" customBuiltin="1"/>
    <cellStyle name="20% - 着色 5" xfId="47" builtinId="46" customBuiltin="1"/>
    <cellStyle name="20% - 着色 6" xfId="10" builtinId="50" customBuiltin="1"/>
    <cellStyle name="40% - 着色 1" xfId="32" builtinId="31" customBuiltin="1"/>
    <cellStyle name="40% - 着色 2" xfId="36" builtinId="35" customBuiltin="1"/>
    <cellStyle name="40% - 着色 3" xfId="40" builtinId="39" customBuiltin="1"/>
    <cellStyle name="40% - 着色 4" xfId="44" builtinId="43" customBuiltin="1"/>
    <cellStyle name="40% - 着色 5" xfId="48" builtinId="47" customBuiltin="1"/>
    <cellStyle name="40% - 着色 6" xfId="50" builtinId="51" customBuiltin="1"/>
    <cellStyle name="60% - 着色 1" xfId="33" builtinId="32" customBuiltin="1"/>
    <cellStyle name="60% - 着色 2" xfId="37" builtinId="36" customBuiltin="1"/>
    <cellStyle name="60% - 着色 3" xfId="41" builtinId="40" customBuiltin="1"/>
    <cellStyle name="60% - 着色 4" xfId="45" builtinId="44" customBuiltin="1"/>
    <cellStyle name="60% - 着色 5" xfId="49" builtinId="48" customBuiltin="1"/>
    <cellStyle name="60% - 着色 6" xfId="11" builtinId="52" customBuiltin="1"/>
    <cellStyle name="百分比" xfId="16" builtinId="5" customBuiltin="1"/>
    <cellStyle name="标题" xfId="17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表的第 1 列" xfId="12" xr:uid="{00000000-0005-0000-0000-00000C000000}"/>
    <cellStyle name="差" xfId="19" builtinId="27" customBuiltin="1"/>
    <cellStyle name="常规" xfId="0" builtinId="0" customBuiltin="1"/>
    <cellStyle name="好" xfId="18" builtinId="26" customBuiltin="1"/>
    <cellStyle name="汇总" xfId="29" builtinId="25" customBuiltin="1"/>
    <cellStyle name="货币" xfId="14" builtinId="4" customBuiltin="1"/>
    <cellStyle name="货币[0]" xfId="15" builtinId="7" customBuiltin="1"/>
    <cellStyle name="计算" xfId="23" builtinId="22" customBuiltin="1"/>
    <cellStyle name="检查单元格" xfId="25" builtinId="23" customBuiltin="1"/>
    <cellStyle name="解释性文本" xfId="28" builtinId="53" customBuiltin="1"/>
    <cellStyle name="警告文本" xfId="26" builtinId="11" customBuiltin="1"/>
    <cellStyle name="链接单元格" xfId="24" builtinId="24" customBuiltin="1"/>
    <cellStyle name="每月总计" xfId="5" xr:uid="{00000000-0005-0000-0000-00000A000000}"/>
    <cellStyle name="千位分隔" xfId="8" builtinId="3" customBuiltin="1"/>
    <cellStyle name="千位分隔[0]" xfId="13" builtinId="6" customBuiltin="1"/>
    <cellStyle name="适中" xfId="20" builtinId="28" customBuiltin="1"/>
    <cellStyle name="输出" xfId="22" builtinId="21" customBuiltin="1"/>
    <cellStyle name="输入" xfId="21" builtinId="20" customBuiltin="1"/>
    <cellStyle name="员工信息" xfId="6" xr:uid="{00000000-0005-0000-0000-000004000000}"/>
    <cellStyle name="员工信息表" xfId="7" xr:uid="{00000000-0005-0000-0000-000005000000}"/>
    <cellStyle name="着色 1" xfId="30" builtinId="29" customBuiltin="1"/>
    <cellStyle name="着色 2" xfId="34" builtinId="33" customBuiltin="1"/>
    <cellStyle name="着色 3" xfId="38" builtinId="37" customBuiltin="1"/>
    <cellStyle name="着色 4" xfId="42" builtinId="41" customBuiltin="1"/>
    <cellStyle name="着色 5" xfId="46" builtinId="45" customBuiltin="1"/>
    <cellStyle name="着色 6" xfId="9" builtinId="49" customBuiltin="1"/>
    <cellStyle name="注释" xfId="27" builtinId="10" customBuiltin="1"/>
  </cellStyles>
  <dxfs count="309"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 style="medium">
          <color theme="3"/>
        </right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79" formatCode="#,##0.0_ "/>
      <fill>
        <patternFill patternType="solid">
          <fgColor indexed="64"/>
          <bgColor theme="0" tint="-4.9989318521683403E-2"/>
        </patternFill>
      </fill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3"/>
        </right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numFmt numFmtId="179" formatCode="#,##0.0_ 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numFmt numFmtId="17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77" formatCode="#,##0.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77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308"/>
      <tableStyleElement type="headerRow" dxfId="307"/>
      <tableStyleElement type="totalRow" dxfId="306"/>
      <tableStyleElement type="firstColumn" dxfId="305"/>
      <tableStyleElement type="firstRowStripe" dxfId="304"/>
      <tableStyleElement type="secondRowStripe" dxfId="30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1_月" displayName="_1_月" ref="E2:O10" totalsRowCount="1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1 月" totalsRowLabel="每周总时数" dataDxfId="302" totalsRowDxfId="301" dataCellStyle="表的第 1 列"/>
    <tableColumn id="2" xr3:uid="{00000000-0010-0000-0000-000002000000}" name="第 1 周" totalsRowFunction="custom" dataDxfId="300" totalsRowDxfId="129">
      <totalsRowFormula>SUM(F3:F9)</totalsRowFormula>
    </tableColumn>
    <tableColumn id="3" xr3:uid="{00000000-0010-0000-0000-000003000000}" name="加班" totalsRowFunction="custom" dataDxfId="299" totalsRowDxfId="128">
      <totalsRowFormula>SUM(G3:G9)</totalsRowFormula>
    </tableColumn>
    <tableColumn id="4" xr3:uid="{00000000-0010-0000-0000-000004000000}" name="第 2 周" totalsRowFunction="custom" dataDxfId="298" totalsRowDxfId="127">
      <totalsRowFormula>SUM(H3:H9)</totalsRowFormula>
    </tableColumn>
    <tableColumn id="5" xr3:uid="{00000000-0010-0000-0000-000005000000}" name="加班  " totalsRowFunction="custom" dataDxfId="297" totalsRowDxfId="126">
      <totalsRowFormula>SUM(I3:I9)</totalsRowFormula>
    </tableColumn>
    <tableColumn id="6" xr3:uid="{00000000-0010-0000-0000-000006000000}" name="第 3 周" totalsRowFunction="custom" dataDxfId="296" totalsRowDxfId="125">
      <totalsRowFormula>SUM(J3:J9)</totalsRowFormula>
    </tableColumn>
    <tableColumn id="7" xr3:uid="{00000000-0010-0000-0000-000007000000}" name="加班   " totalsRowFunction="custom" dataDxfId="295" totalsRowDxfId="124">
      <totalsRowFormula>SUM(K3:K9)</totalsRowFormula>
    </tableColumn>
    <tableColumn id="8" xr3:uid="{00000000-0010-0000-0000-000008000000}" name="第 4 周" totalsRowFunction="custom" dataDxfId="294" totalsRowDxfId="123">
      <totalsRowFormula>SUM(L3:L9)</totalsRowFormula>
    </tableColumn>
    <tableColumn id="9" xr3:uid="{00000000-0010-0000-0000-000009000000}" name="加班    " totalsRowFunction="custom" dataDxfId="293" totalsRowDxfId="122">
      <totalsRowFormula>SUM(M3:M9)</totalsRowFormula>
    </tableColumn>
    <tableColumn id="10" xr3:uid="{00000000-0010-0000-0000-00000A000000}" name="第 5 周" totalsRowFunction="custom" dataDxfId="292" totalsRowDxfId="121">
      <totalsRowFormula>SUM(N3:N9)</totalsRowFormula>
    </tableColumn>
    <tableColumn id="11" xr3:uid="{00000000-0010-0000-0000-00000B000000}" name="加班     " totalsRowFunction="custom" dataDxfId="291" totalsRowDxfId="120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1 月每个工作日和所有周的正常工作时数和加班时数。每周总工作时数和总正常工作时数将自动进行计算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_12_月" displayName="_12_月" ref="E123:O131" totalsRowCount="1" headerRowDxfId="171" headerRowBorderDxfId="170" tableBorderDxfId="169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12 月" totalsRowLabel="每周总时数" totalsRowDxfId="168"/>
    <tableColumn id="2" xr3:uid="{46FDD981-9A2A-41C5-B071-9329463B09E2}" name="第 1 周" totalsRowFunction="sum" dataDxfId="9" totalsRowDxfId="167"/>
    <tableColumn id="3" xr3:uid="{94FA7549-011B-481A-94CB-92374AB4423C}" name="加班" totalsRowFunction="sum" dataDxfId="8" totalsRowDxfId="166"/>
    <tableColumn id="4" xr3:uid="{21B28A6D-6DF9-49ED-9110-7281329FC686}" name="第 2 周" totalsRowFunction="sum" dataDxfId="7" totalsRowDxfId="165"/>
    <tableColumn id="5" xr3:uid="{CF2B9E96-284B-405D-A27B-6DEA5ACA178B}" name="加班 " totalsRowFunction="sum" dataDxfId="6" totalsRowDxfId="164"/>
    <tableColumn id="6" xr3:uid="{D0D55320-5750-4F57-8833-14AB50C97F20}" name="第 3 周" totalsRowFunction="sum" dataDxfId="5" totalsRowDxfId="163"/>
    <tableColumn id="7" xr3:uid="{F884829D-FFF1-40C7-9BD1-6FB531BC87C2}" name="加班  " totalsRowFunction="sum" dataDxfId="4" totalsRowDxfId="162"/>
    <tableColumn id="8" xr3:uid="{C13AE63F-4AD3-476D-A80F-3D69CD85B38A}" name="第 4 周" totalsRowFunction="sum" dataDxfId="3" totalsRowDxfId="161"/>
    <tableColumn id="9" xr3:uid="{79358422-D6EA-4A6B-A1A3-D9D22A0CA054}" name="加班   " totalsRowFunction="sum" dataDxfId="2" totalsRowDxfId="160"/>
    <tableColumn id="10" xr3:uid="{63813DB3-9F04-4FE0-9D0A-A3A6BC5888EB}" name="第 5 周" totalsRowFunction="sum" dataDxfId="1" totalsRowDxfId="159"/>
    <tableColumn id="11" xr3:uid="{955F9A6D-2FFD-4B13-9856-1C6F0552C54D}" name="加班    " totalsRowFunction="sum" dataDxfId="0" totalsRowDxfId="15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12 月每个工作日和所有周的正常工作时数和加班时数。每周总工作时数和总正常工作时数将自动进行计算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_8_月" displayName="_8_月" ref="E79:O87" totalsRowCount="1" headerRowDxfId="157" headerRowBorderDxfId="156" tableBorderDxfId="155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8 月" totalsRowLabel="每周总时数" totalsRowDxfId="154"/>
    <tableColumn id="2" xr3:uid="{1C914B24-E1FD-4DEB-94D2-0C467CD11DE5}" name="第 1 周" totalsRowFunction="sum" dataDxfId="49" totalsRowDxfId="153"/>
    <tableColumn id="3" xr3:uid="{D17C5906-B380-4CDC-9DC1-F2D9F35093F5}" name="加班" totalsRowFunction="sum" dataDxfId="48" totalsRowDxfId="152"/>
    <tableColumn id="4" xr3:uid="{1C2BDC75-AB02-4B73-B126-C5255C550485}" name="第 2 周" totalsRowFunction="sum" dataDxfId="47" totalsRowDxfId="151"/>
    <tableColumn id="5" xr3:uid="{6096744F-0D6A-42A8-BA7B-9749A03095E0}" name="加班 " totalsRowFunction="sum" dataDxfId="46" totalsRowDxfId="150"/>
    <tableColumn id="6" xr3:uid="{25DF1197-C8CF-4637-A7E0-5B3D8CB909A1}" name="第 3 周" totalsRowFunction="sum" dataDxfId="45" totalsRowDxfId="149"/>
    <tableColumn id="7" xr3:uid="{4C4255BC-815F-434A-A77D-053E7F9D73E4}" name="加班   " totalsRowFunction="sum" dataDxfId="44" totalsRowDxfId="148"/>
    <tableColumn id="8" xr3:uid="{94B70225-CACF-4D68-A670-597ED29A359C}" name="第 4 周" totalsRowFunction="sum" dataDxfId="43" totalsRowDxfId="147"/>
    <tableColumn id="9" xr3:uid="{C6C9908B-8844-485C-A393-19F9CE9C22CF}" name="加班  " totalsRowFunction="sum" dataDxfId="42" totalsRowDxfId="146"/>
    <tableColumn id="10" xr3:uid="{D3C1C13D-72D9-444B-99CF-FB089C9362E3}" name="第 5 周" totalsRowFunction="sum" dataDxfId="41" totalsRowDxfId="145"/>
    <tableColumn id="11" xr3:uid="{E17E5EB3-A03D-4229-9270-97D10F7DA9EA}" name="加班    " totalsRowFunction="sum" dataDxfId="40" totalsRowDxfId="14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8 月每个工作日和所有周的正常工作时数和加班时数。每周总工作时数和总正常工作时数将自动进行计算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_9_月" displayName="_9_月" ref="E90:O98" totalsRowCount="1" headerRowDxfId="143" headerRowBorderDxfId="142" tableBorderDxfId="141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9 月" totalsRowLabel="每周总时数" totalsRowDxfId="130"/>
    <tableColumn id="2" xr3:uid="{EFDAF7A7-16A3-4C8F-BB2F-DCBF0F411E39}" name="第 1 周" totalsRowFunction="sum" dataDxfId="39" totalsRowDxfId="140"/>
    <tableColumn id="3" xr3:uid="{07C6DFEE-E3EE-4903-8DF4-EE7F15C5384D}" name="加班" totalsRowFunction="sum" dataDxfId="38" totalsRowDxfId="139"/>
    <tableColumn id="4" xr3:uid="{33472FC3-F10B-43A3-A51D-D1CBB54C1991}" name="第 2 周" totalsRowFunction="sum" dataDxfId="37" totalsRowDxfId="138"/>
    <tableColumn id="5" xr3:uid="{7D293F0F-7CEF-4B1B-9E08-AC796C052F32}" name="加班 " totalsRowFunction="sum" dataDxfId="36" totalsRowDxfId="137"/>
    <tableColumn id="6" xr3:uid="{99836FC3-C537-4FA8-B123-AB245031CB30}" name="第 3 周" totalsRowFunction="sum" dataDxfId="35" totalsRowDxfId="136"/>
    <tableColumn id="7" xr3:uid="{DBA906A3-5161-40C1-BC7E-4B0254409ACB}" name="加班  " totalsRowFunction="sum" dataDxfId="34" totalsRowDxfId="135"/>
    <tableColumn id="8" xr3:uid="{16C65E8B-8226-4168-BAFE-1D09C8D0E48B}" name="第 4 周" totalsRowFunction="sum" dataDxfId="33" totalsRowDxfId="134"/>
    <tableColumn id="9" xr3:uid="{061B0373-DA72-4837-82EC-26762FAE1568}" name="加班   " totalsRowFunction="sum" dataDxfId="32" totalsRowDxfId="133"/>
    <tableColumn id="10" xr3:uid="{03A9AF67-4D05-4D99-A303-0B12733FA8CB}" name="第 5 周" totalsRowFunction="sum" dataDxfId="31" totalsRowDxfId="132"/>
    <tableColumn id="11" xr3:uid="{44053E3B-AE2A-4D1B-8517-1468E37F401D}" name="加班    " totalsRowFunction="sum" dataDxfId="30" totalsRowDxfId="131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在此表中输入 9 月每个工作日和所有周的正常工作时数和加班时数。每周总工作时数和总正常工作时数将自动进行计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2_月" displayName="_2_月" ref="E13:O21" totalsRowCount="1" headerRowDxfId="290" dataDxfId="288" headerRowBorderDxfId="289" tableBorderDxfId="287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2 月" totalsRowLabel="每周总时数" dataDxfId="286" totalsRowDxfId="285"/>
    <tableColumn id="2" xr3:uid="{00000000-0010-0000-0100-000002000000}" name="第 1 周" totalsRowFunction="custom" dataDxfId="119" totalsRowDxfId="109">
      <totalsRowFormula>SUM(F14:F20)</totalsRowFormula>
    </tableColumn>
    <tableColumn id="3" xr3:uid="{00000000-0010-0000-0100-000003000000}" name="加班" totalsRowFunction="custom" dataDxfId="118" totalsRowDxfId="108">
      <totalsRowFormula>SUM(G14:G20)</totalsRowFormula>
    </tableColumn>
    <tableColumn id="4" xr3:uid="{00000000-0010-0000-0100-000004000000}" name="第 2 周" totalsRowFunction="custom" dataDxfId="117" totalsRowDxfId="107">
      <totalsRowFormula>SUM(H14:H20)</totalsRowFormula>
    </tableColumn>
    <tableColumn id="5" xr3:uid="{00000000-0010-0000-0100-000005000000}" name="加班  " totalsRowFunction="custom" dataDxfId="116" totalsRowDxfId="106">
      <totalsRowFormula>SUM(I14:I20)</totalsRowFormula>
    </tableColumn>
    <tableColumn id="6" xr3:uid="{00000000-0010-0000-0100-000006000000}" name="第 3 周" totalsRowFunction="custom" dataDxfId="115" totalsRowDxfId="105">
      <totalsRowFormula>SUM(J14:J20)</totalsRowFormula>
    </tableColumn>
    <tableColumn id="7" xr3:uid="{00000000-0010-0000-0100-000007000000}" name="加班   " totalsRowFunction="custom" dataDxfId="114" totalsRowDxfId="104">
      <totalsRowFormula>SUM(K14:K20)</totalsRowFormula>
    </tableColumn>
    <tableColumn id="8" xr3:uid="{00000000-0010-0000-0100-000008000000}" name="第 4 周" totalsRowFunction="custom" dataDxfId="113" totalsRowDxfId="103">
      <totalsRowFormula>SUM(L14:L20)</totalsRowFormula>
    </tableColumn>
    <tableColumn id="9" xr3:uid="{00000000-0010-0000-0100-000009000000}" name="加班    " totalsRowFunction="custom" dataDxfId="112" totalsRowDxfId="102">
      <totalsRowFormula>SUM(M14:M20)</totalsRowFormula>
    </tableColumn>
    <tableColumn id="10" xr3:uid="{00000000-0010-0000-0100-00000A000000}" name="第 5 周" totalsRowFunction="custom" dataDxfId="111" totalsRowDxfId="101">
      <totalsRowFormula>SUM(N14:N20)</totalsRowFormula>
    </tableColumn>
    <tableColumn id="11" xr3:uid="{00000000-0010-0000-0100-00000B000000}" name="加班     " totalsRowFunction="custom" dataDxfId="110" totalsRowDxfId="100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2 月每个工作日和所有周的正常工作时数和加班时数。每周总工作时数和总正常工作时数将自动进行计算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_3_月" displayName="_3_月" ref="E24:O32" totalsRowCount="1" headerRowDxfId="284" dataDxfId="282" totalsRowDxfId="280" headerRowBorderDxfId="283" tableBorderDxfId="281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3 月" totalsRowLabel="每周总时数" dataDxfId="279" totalsRowDxfId="278"/>
    <tableColumn id="2" xr3:uid="{00000000-0010-0000-0200-000002000000}" name="第 1 周" totalsRowFunction="custom" dataDxfId="99" totalsRowDxfId="277">
      <totalsRowFormula>SUM(F25:F31)</totalsRowFormula>
    </tableColumn>
    <tableColumn id="3" xr3:uid="{00000000-0010-0000-0200-000003000000}" name="加班" totalsRowFunction="custom" dataDxfId="98" totalsRowDxfId="276">
      <totalsRowFormula>SUM(G25:G31)</totalsRowFormula>
    </tableColumn>
    <tableColumn id="4" xr3:uid="{00000000-0010-0000-0200-000004000000}" name="第 2 周" totalsRowFunction="custom" dataDxfId="97" totalsRowDxfId="275">
      <totalsRowFormula>SUM(H25:H31)</totalsRowFormula>
    </tableColumn>
    <tableColumn id="5" xr3:uid="{00000000-0010-0000-0200-000005000000}" name="加班 " totalsRowFunction="custom" dataDxfId="96" totalsRowDxfId="274">
      <totalsRowFormula>SUM(I25:I31)</totalsRowFormula>
    </tableColumn>
    <tableColumn id="6" xr3:uid="{00000000-0010-0000-0200-000006000000}" name="第 3 周" totalsRowFunction="custom" dataDxfId="95" totalsRowDxfId="273">
      <totalsRowFormula>SUM(J25:J31)</totalsRowFormula>
    </tableColumn>
    <tableColumn id="7" xr3:uid="{00000000-0010-0000-0200-000007000000}" name="加班  " totalsRowFunction="custom" dataDxfId="94" totalsRowDxfId="272">
      <totalsRowFormula>SUM(K25:K31)</totalsRowFormula>
    </tableColumn>
    <tableColumn id="8" xr3:uid="{00000000-0010-0000-0200-000008000000}" name="第 4 周" totalsRowFunction="custom" dataDxfId="93" totalsRowDxfId="271">
      <totalsRowFormula>SUM(L25:L31)</totalsRowFormula>
    </tableColumn>
    <tableColumn id="9" xr3:uid="{00000000-0010-0000-0200-000009000000}" name="加班    " totalsRowFunction="custom" dataDxfId="92" totalsRowDxfId="270">
      <totalsRowFormula>SUM(M25:M31)</totalsRowFormula>
    </tableColumn>
    <tableColumn id="10" xr3:uid="{00000000-0010-0000-0200-00000A000000}" name="第 5 周" totalsRowFunction="custom" dataDxfId="91" totalsRowDxfId="269">
      <totalsRowFormula>SUM(N25:N31)</totalsRowFormula>
    </tableColumn>
    <tableColumn id="11" xr3:uid="{00000000-0010-0000-0200-00000B000000}" name="加班     " totalsRowFunction="custom" dataDxfId="90" totalsRowDxfId="268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3 月每个工作日和所有周的正常工作时数和加班时数。每周总工作时数和总正常工作时数将自动进行计算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_4_月" displayName="_4_月" ref="E35:O43" totalsRowCount="1" headerRowDxfId="267" dataDxfId="265" totalsRowDxfId="263" headerRowBorderDxfId="266" tableBorderDxfId="264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4 月" totalsRowLabel="每周总时数" dataDxfId="262" totalsRowDxfId="261"/>
    <tableColumn id="2" xr3:uid="{00000000-0010-0000-0300-000002000000}" name="第 1 周" totalsRowFunction="custom" dataDxfId="89" totalsRowDxfId="260">
      <totalsRowFormula>SUM(F36:F42)</totalsRowFormula>
    </tableColumn>
    <tableColumn id="3" xr3:uid="{00000000-0010-0000-0300-000003000000}" name="加班" totalsRowFunction="custom" dataDxfId="88" totalsRowDxfId="259">
      <totalsRowFormula>SUM(G36:G42)</totalsRowFormula>
    </tableColumn>
    <tableColumn id="4" xr3:uid="{00000000-0010-0000-0300-000004000000}" name="第 2 周" totalsRowFunction="custom" dataDxfId="87" totalsRowDxfId="258">
      <totalsRowFormula>SUM(H36:H42)</totalsRowFormula>
    </tableColumn>
    <tableColumn id="5" xr3:uid="{00000000-0010-0000-0300-000005000000}" name="加班  " totalsRowFunction="custom" dataDxfId="86" totalsRowDxfId="257">
      <totalsRowFormula>SUM(I36:I42)</totalsRowFormula>
    </tableColumn>
    <tableColumn id="6" xr3:uid="{00000000-0010-0000-0300-000006000000}" name="第 3 周" totalsRowFunction="custom" dataDxfId="85" totalsRowDxfId="256">
      <totalsRowFormula>SUM(J36:J42)</totalsRowFormula>
    </tableColumn>
    <tableColumn id="7" xr3:uid="{00000000-0010-0000-0300-000007000000}" name="加班   " totalsRowFunction="custom" dataDxfId="84" totalsRowDxfId="255">
      <totalsRowFormula>SUM(K36:K42)</totalsRowFormula>
    </tableColumn>
    <tableColumn id="8" xr3:uid="{00000000-0010-0000-0300-000008000000}" name="第 4 周" totalsRowFunction="custom" dataDxfId="83" totalsRowDxfId="254">
      <totalsRowFormula>SUM(L36:L42)</totalsRowFormula>
    </tableColumn>
    <tableColumn id="9" xr3:uid="{00000000-0010-0000-0300-000009000000}" name="加班    " totalsRowFunction="custom" dataDxfId="82" totalsRowDxfId="253">
      <totalsRowFormula>SUM(M36:M42)</totalsRowFormula>
    </tableColumn>
    <tableColumn id="10" xr3:uid="{00000000-0010-0000-0300-00000A000000}" name="第 5 周" totalsRowFunction="custom" dataDxfId="81" totalsRowDxfId="252">
      <totalsRowFormula>SUM(N36:N42)</totalsRowFormula>
    </tableColumn>
    <tableColumn id="11" xr3:uid="{00000000-0010-0000-0300-00000B000000}" name="加班     " totalsRowFunction="custom" dataDxfId="80" totalsRowDxfId="251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4 月每个工作日和所有周的正常工作时数和加班时数。每周总工作时数和总正常工作时数将自动进行计算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_5_月" displayName="_5_月" ref="E46:O54" totalsRowCount="1" headerRowDxfId="250" dataDxfId="248" totalsRowDxfId="246" headerRowBorderDxfId="249" tableBorderDxfId="247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5 月" totalsRowLabel="每周总时数" dataDxfId="245" totalsRowDxfId="244"/>
    <tableColumn id="2" xr3:uid="{00000000-0010-0000-0400-000002000000}" name="第 1 周" totalsRowFunction="custom" dataDxfId="79" totalsRowDxfId="243">
      <totalsRowFormula>SUM(F47:F53)</totalsRowFormula>
    </tableColumn>
    <tableColumn id="3" xr3:uid="{00000000-0010-0000-0400-000003000000}" name="加班" totalsRowFunction="custom" dataDxfId="78" totalsRowDxfId="242">
      <totalsRowFormula>SUM(G47:G53)</totalsRowFormula>
    </tableColumn>
    <tableColumn id="4" xr3:uid="{00000000-0010-0000-0400-000004000000}" name="第 2 周" totalsRowFunction="custom" dataDxfId="77" totalsRowDxfId="241">
      <totalsRowFormula>SUM(H47:H53)</totalsRowFormula>
    </tableColumn>
    <tableColumn id="5" xr3:uid="{00000000-0010-0000-0400-000005000000}" name="加班  " totalsRowFunction="custom" dataDxfId="76" totalsRowDxfId="240">
      <totalsRowFormula>SUM(I47:I53)</totalsRowFormula>
    </tableColumn>
    <tableColumn id="6" xr3:uid="{00000000-0010-0000-0400-000006000000}" name="第 3 周" totalsRowFunction="custom" dataDxfId="75" totalsRowDxfId="239">
      <totalsRowFormula>SUM(J47:J53)</totalsRowFormula>
    </tableColumn>
    <tableColumn id="7" xr3:uid="{00000000-0010-0000-0400-000007000000}" name="加班   " totalsRowFunction="custom" dataDxfId="74" totalsRowDxfId="238">
      <totalsRowFormula>SUM(K47:K53)</totalsRowFormula>
    </tableColumn>
    <tableColumn id="8" xr3:uid="{00000000-0010-0000-0400-000008000000}" name="第 4 周" totalsRowFunction="custom" dataDxfId="73" totalsRowDxfId="237">
      <totalsRowFormula>SUM(L47:L53)</totalsRowFormula>
    </tableColumn>
    <tableColumn id="9" xr3:uid="{00000000-0010-0000-0400-000009000000}" name="加班    " totalsRowFunction="custom" dataDxfId="72" totalsRowDxfId="236">
      <totalsRowFormula>SUM(M47:M53)</totalsRowFormula>
    </tableColumn>
    <tableColumn id="10" xr3:uid="{00000000-0010-0000-0400-00000A000000}" name="第 5 周" totalsRowFunction="custom" dataDxfId="71" totalsRowDxfId="235">
      <totalsRowFormula>SUM(N47:N53)</totalsRowFormula>
    </tableColumn>
    <tableColumn id="11" xr3:uid="{00000000-0010-0000-0400-00000B000000}" name="加班     " totalsRowFunction="custom" dataDxfId="70" totalsRowDxfId="234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5 月每个工作日和所有周的正常工作时数和加班时数。每周总工作时数和总正常工作时数将自动进行计算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_6_月" displayName="_6_月" ref="E57:O65" totalsRowCount="1" headerRowDxfId="233" dataDxfId="231" totalsRowDxfId="229" headerRowBorderDxfId="232" tableBorderDxfId="230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6 月" totalsRowLabel="每周总时数" dataDxfId="228" totalsRowDxfId="227"/>
    <tableColumn id="2" xr3:uid="{00000000-0010-0000-0500-000002000000}" name="第 1 周" totalsRowFunction="custom" dataDxfId="69" totalsRowDxfId="226">
      <totalsRowFormula>SUM(F58:F64)</totalsRowFormula>
    </tableColumn>
    <tableColumn id="3" xr3:uid="{00000000-0010-0000-0500-000003000000}" name="加班" totalsRowFunction="custom" dataDxfId="68" totalsRowDxfId="225">
      <totalsRowFormula>SUM(G58:G64)</totalsRowFormula>
    </tableColumn>
    <tableColumn id="4" xr3:uid="{00000000-0010-0000-0500-000004000000}" name="第 2 周" totalsRowFunction="custom" dataDxfId="67" totalsRowDxfId="224">
      <totalsRowFormula>SUM(H58:H64)</totalsRowFormula>
    </tableColumn>
    <tableColumn id="5" xr3:uid="{00000000-0010-0000-0500-000005000000}" name="加班  " totalsRowFunction="custom" dataDxfId="66" totalsRowDxfId="223">
      <totalsRowFormula>SUM(I58:I64)</totalsRowFormula>
    </tableColumn>
    <tableColumn id="6" xr3:uid="{00000000-0010-0000-0500-000006000000}" name="第 3 周" totalsRowFunction="custom" dataDxfId="65" totalsRowDxfId="222">
      <totalsRowFormula>SUM(J58:J64)</totalsRowFormula>
    </tableColumn>
    <tableColumn id="7" xr3:uid="{00000000-0010-0000-0500-000007000000}" name="加班   " totalsRowFunction="custom" dataDxfId="64" totalsRowDxfId="221">
      <totalsRowFormula>SUM(K58:K64)</totalsRowFormula>
    </tableColumn>
    <tableColumn id="8" xr3:uid="{00000000-0010-0000-0500-000008000000}" name="第 4 周" totalsRowFunction="custom" dataDxfId="63" totalsRowDxfId="220">
      <totalsRowFormula>SUM(L58:L64)</totalsRowFormula>
    </tableColumn>
    <tableColumn id="9" xr3:uid="{00000000-0010-0000-0500-000009000000}" name="加班    " totalsRowFunction="custom" dataDxfId="62" totalsRowDxfId="219">
      <totalsRowFormula>SUM(M58:M64)</totalsRowFormula>
    </tableColumn>
    <tableColumn id="10" xr3:uid="{00000000-0010-0000-0500-00000A000000}" name="第 5 周" totalsRowFunction="custom" dataDxfId="61" totalsRowDxfId="218">
      <totalsRowFormula>SUM(N58:N64)</totalsRowFormula>
    </tableColumn>
    <tableColumn id="11" xr3:uid="{00000000-0010-0000-0500-00000B000000}" name="加班     " totalsRowFunction="custom" dataDxfId="60" totalsRowDxfId="217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6 月每个工作日和所有周的正常工作时数和加班时数。每周总工作时数和总正常工作时数将自动进行计算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_7_月" displayName="_7_月" ref="E68:O76" totalsRowCount="1" headerRowDxfId="216" dataDxfId="214" totalsRowDxfId="212" headerRowBorderDxfId="215" tableBorderDxfId="213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7 月" totalsRowLabel="每周总时数" dataDxfId="211" totalsRowDxfId="210"/>
    <tableColumn id="2" xr3:uid="{00000000-0010-0000-0600-000002000000}" name="第 1 周" totalsRowFunction="custom" dataDxfId="59" totalsRowDxfId="209">
      <totalsRowFormula>SUM(F69:F75)</totalsRowFormula>
    </tableColumn>
    <tableColumn id="3" xr3:uid="{00000000-0010-0000-0600-000003000000}" name="加班" totalsRowFunction="custom" dataDxfId="58" totalsRowDxfId="208">
      <totalsRowFormula>SUM(G69:G75)</totalsRowFormula>
    </tableColumn>
    <tableColumn id="4" xr3:uid="{00000000-0010-0000-0600-000004000000}" name="第 2 周" totalsRowFunction="custom" dataDxfId="57" totalsRowDxfId="207">
      <totalsRowFormula>SUM(H69:H75)</totalsRowFormula>
    </tableColumn>
    <tableColumn id="5" xr3:uid="{00000000-0010-0000-0600-000005000000}" name="加班 " totalsRowFunction="custom" dataDxfId="56" totalsRowDxfId="206">
      <totalsRowFormula>SUM(I69:I75)</totalsRowFormula>
    </tableColumn>
    <tableColumn id="6" xr3:uid="{00000000-0010-0000-0600-000006000000}" name="第 3 周" totalsRowFunction="custom" dataDxfId="55" totalsRowDxfId="205">
      <totalsRowFormula>SUM(J69:J75)</totalsRowFormula>
    </tableColumn>
    <tableColumn id="7" xr3:uid="{00000000-0010-0000-0600-000007000000}" name="加班  " totalsRowFunction="custom" dataDxfId="54" totalsRowDxfId="204">
      <totalsRowFormula>SUM(K69:K75)</totalsRowFormula>
    </tableColumn>
    <tableColumn id="8" xr3:uid="{00000000-0010-0000-0600-000008000000}" name="第 4 周" totalsRowFunction="custom" dataDxfId="53" totalsRowDxfId="203">
      <totalsRowFormula>SUM(L69:L75)</totalsRowFormula>
    </tableColumn>
    <tableColumn id="9" xr3:uid="{00000000-0010-0000-0600-000009000000}" name="加班   " totalsRowFunction="custom" dataDxfId="52" totalsRowDxfId="202">
      <totalsRowFormula>SUM(M69:M75)</totalsRowFormula>
    </tableColumn>
    <tableColumn id="10" xr3:uid="{00000000-0010-0000-0600-00000A000000}" name="第 5 周" totalsRowFunction="custom" dataDxfId="51" totalsRowDxfId="201">
      <totalsRowFormula>SUM(N69:N75)</totalsRowFormula>
    </tableColumn>
    <tableColumn id="11" xr3:uid="{00000000-0010-0000-0600-00000B000000}" name="加班     " totalsRowFunction="custom" dataDxfId="50" totalsRowDxfId="20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7 月每个工作日和所有周的正常工作时数和加班时数。每周总工作时数和总正常工作时数将自动进行计算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_10_月" displayName="_10_月" ref="E101:O109" totalsRowCount="1" headerRowDxfId="199" headerRowBorderDxfId="198" tableBorderDxfId="197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10 月" totalsRowLabel="每周总时数" totalsRowDxfId="196"/>
    <tableColumn id="2" xr3:uid="{EAA6CD08-D237-4AB1-A3B7-0658489595A6}" name="第 1 周" totalsRowFunction="sum" dataDxfId="29" totalsRowDxfId="195"/>
    <tableColumn id="3" xr3:uid="{E46C106C-D054-4212-90C2-B908BE72E608}" name="加班" totalsRowFunction="sum" dataDxfId="28" totalsRowDxfId="194"/>
    <tableColumn id="4" xr3:uid="{E669B4EB-D44F-428E-A64B-864E5538E354}" name="第 2 周" totalsRowFunction="sum" dataDxfId="27" totalsRowDxfId="193"/>
    <tableColumn id="5" xr3:uid="{943D887D-EB21-43FC-97A6-D2BAAE43958D}" name="加班 " totalsRowFunction="sum" dataDxfId="26" totalsRowDxfId="192"/>
    <tableColumn id="6" xr3:uid="{E0410AFF-9A81-4570-8336-C1C0B94AE31F}" name="第 3 周" totalsRowFunction="sum" dataDxfId="25" totalsRowDxfId="191"/>
    <tableColumn id="7" xr3:uid="{0A2C7DCA-4487-4AE6-A45E-EF1989C96BDD}" name="加班  " totalsRowFunction="sum" dataDxfId="24" totalsRowDxfId="190"/>
    <tableColumn id="8" xr3:uid="{DE4CFC82-2A30-4F0A-8BCF-180B0B9203AE}" name="第 4 周" totalsRowFunction="sum" dataDxfId="23" totalsRowDxfId="189"/>
    <tableColumn id="9" xr3:uid="{C83710AB-6715-448C-BFDD-C2ED42F8939A}" name="加班   " totalsRowFunction="sum" dataDxfId="22" totalsRowDxfId="188"/>
    <tableColumn id="10" xr3:uid="{24B905EA-2DE0-49F5-8CCB-53B703CC28CA}" name="第 5 周" totalsRowFunction="sum" dataDxfId="21" totalsRowDxfId="187"/>
    <tableColumn id="11" xr3:uid="{A2553B1A-B036-4F0E-9A0D-E1CEA0EE0C11}" name="加班    " totalsRowFunction="sum" dataDxfId="20" totalsRowDxfId="18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在此表中输入 10 月每个工作日和所有周的正常工作时数和加班时数。每周总工作时数和总正常工作时数将自动进行计算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_11_月" displayName="_11_月" ref="E112:O120" totalsRowCount="1" headerRowDxfId="185" headerRowBorderDxfId="184" tableBorderDxfId="183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11 月" totalsRowLabel="每周总时数" totalsRowDxfId="182"/>
    <tableColumn id="2" xr3:uid="{FA8DA2C8-8CCB-4717-AFAB-CC50B17D67DB}" name="第 1 周" totalsRowFunction="sum" dataDxfId="19" totalsRowDxfId="181"/>
    <tableColumn id="3" xr3:uid="{31D5831C-6591-4745-A6CF-CA386A418AED}" name="加班" totalsRowFunction="sum" dataDxfId="18" totalsRowDxfId="180"/>
    <tableColumn id="4" xr3:uid="{B9E22EEC-B5FD-436F-9D89-51A4E36DEB3D}" name="第 2 周" totalsRowFunction="sum" dataDxfId="17" totalsRowDxfId="179"/>
    <tableColumn id="5" xr3:uid="{1EA92D92-F6A2-4810-8D27-385BA5004175}" name="加班 " totalsRowFunction="sum" dataDxfId="16" totalsRowDxfId="178"/>
    <tableColumn id="6" xr3:uid="{CCB4FB4F-B2CF-4855-B11E-7DBFD861A163}" name="第 3 周" totalsRowFunction="sum" dataDxfId="15" totalsRowDxfId="177"/>
    <tableColumn id="7" xr3:uid="{B05D444E-57D6-4AE6-AB56-6D5206ABC9BA}" name="加班  " totalsRowFunction="sum" dataDxfId="14" totalsRowDxfId="176"/>
    <tableColumn id="8" xr3:uid="{098B34DD-5E46-4CCA-BCB7-03538BE8208A}" name="第 4 周" totalsRowFunction="sum" dataDxfId="13" totalsRowDxfId="175"/>
    <tableColumn id="9" xr3:uid="{0D401A23-4B51-4DFF-81F1-F1B876D7BB9A}" name="加班    " totalsRowFunction="sum" dataDxfId="12" totalsRowDxfId="174"/>
    <tableColumn id="10" xr3:uid="{97C5530B-7280-44ED-9B49-6834DB3BE39C}" name="第 5 周" totalsRowFunction="sum" dataDxfId="11" totalsRowDxfId="173"/>
    <tableColumn id="11" xr3:uid="{1D1AFEAB-2784-48F3-8CBD-E02B102AB5B9}" name="加班     " totalsRowFunction="sum" dataDxfId="10" totalsRowDxfId="17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在此表中输入 11 月每个工作日和所有周的正常工作时数和加班时数。每周总工作时数和总正常工作时数将自动进行计算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625" defaultRowHeight="30" customHeight="1" x14ac:dyDescent="0.35"/>
  <cols>
    <col min="1" max="1" width="2.625" style="65" customWidth="1"/>
    <col min="2" max="2" width="78" style="65" customWidth="1"/>
    <col min="3" max="3" width="2.625" style="65" customWidth="1"/>
    <col min="4" max="16384" width="8.625" style="65"/>
  </cols>
  <sheetData>
    <row r="1" spans="2:2" s="65" customFormat="1" ht="30" customHeight="1" thickBot="1" x14ac:dyDescent="0.4">
      <c r="B1" s="64" t="s">
        <v>0</v>
      </c>
    </row>
    <row r="2" spans="2:2" s="65" customFormat="1" ht="30" customHeight="1" thickTop="1" x14ac:dyDescent="0.35">
      <c r="B2" s="65" t="s">
        <v>1</v>
      </c>
    </row>
    <row r="3" spans="2:2" s="65" customFormat="1" ht="30" customHeight="1" x14ac:dyDescent="0.35">
      <c r="B3" s="65" t="s">
        <v>2</v>
      </c>
    </row>
    <row r="4" spans="2:2" s="65" customFormat="1" ht="30" customHeight="1" x14ac:dyDescent="0.35">
      <c r="B4" s="65" t="s">
        <v>3</v>
      </c>
    </row>
    <row r="5" spans="2:2" s="65" customFormat="1" ht="30" customHeight="1" x14ac:dyDescent="0.35">
      <c r="B5" s="65" t="s">
        <v>4</v>
      </c>
    </row>
    <row r="6" spans="2:2" s="65" customFormat="1" ht="45" customHeight="1" x14ac:dyDescent="0.35">
      <c r="B6" s="47" t="s">
        <v>5</v>
      </c>
    </row>
    <row r="7" spans="2:2" s="65" customFormat="1" ht="45" customHeight="1" x14ac:dyDescent="0.35">
      <c r="B7" s="65" t="s">
        <v>6</v>
      </c>
    </row>
    <row r="8" spans="2:2" s="65" customFormat="1" ht="30" customHeight="1" x14ac:dyDescent="0.35">
      <c r="B8" s="65" t="s">
        <v>7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6.5" x14ac:dyDescent="0.35"/>
  <cols>
    <col min="1" max="1" width="2.75" style="33" customWidth="1"/>
    <col min="2" max="2" width="11.125" style="20" customWidth="1"/>
    <col min="3" max="3" width="13" style="20" customWidth="1"/>
    <col min="4" max="4" width="2.5" style="20" customWidth="1"/>
    <col min="5" max="5" width="26.75" style="20" customWidth="1"/>
    <col min="6" max="6" width="12.5" style="20" customWidth="1"/>
    <col min="7" max="7" width="21.5" style="45" customWidth="1"/>
    <col min="8" max="8" width="12.5" style="45" customWidth="1"/>
    <col min="9" max="9" width="21.5" style="45" customWidth="1"/>
    <col min="10" max="10" width="12.5" style="45" customWidth="1"/>
    <col min="11" max="11" width="21.5" style="45" customWidth="1"/>
    <col min="12" max="12" width="12.5" style="45" customWidth="1"/>
    <col min="13" max="13" width="21.5" style="45" customWidth="1"/>
    <col min="14" max="14" width="12.5" style="45" customWidth="1"/>
    <col min="15" max="15" width="21.5" style="45" customWidth="1"/>
    <col min="16" max="16" width="2.5" style="20" customWidth="1"/>
  </cols>
  <sheetData>
    <row r="1" spans="1:16" ht="99.95" customHeight="1" thickBot="1" x14ac:dyDescent="0.7">
      <c r="A1" s="48" t="s">
        <v>8</v>
      </c>
      <c r="B1" s="56" t="s">
        <v>41</v>
      </c>
      <c r="C1" s="56"/>
      <c r="D1" s="44"/>
      <c r="E1" s="57" t="s">
        <v>80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46"/>
    </row>
    <row r="2" spans="1:16" ht="30" customHeight="1" thickTop="1" thickBot="1" x14ac:dyDescent="0.4">
      <c r="A2" s="49" t="s">
        <v>9</v>
      </c>
      <c r="B2" s="43" t="s">
        <v>42</v>
      </c>
      <c r="C2" s="14"/>
      <c r="D2" s="21"/>
      <c r="E2" s="18" t="s">
        <v>49</v>
      </c>
      <c r="F2" s="1" t="s">
        <v>69</v>
      </c>
      <c r="G2" s="1" t="s">
        <v>70</v>
      </c>
      <c r="H2" s="1" t="s">
        <v>71</v>
      </c>
      <c r="I2" s="1" t="s">
        <v>72</v>
      </c>
      <c r="J2" s="1" t="s">
        <v>74</v>
      </c>
      <c r="K2" s="1" t="s">
        <v>75</v>
      </c>
      <c r="L2" s="1" t="s">
        <v>76</v>
      </c>
      <c r="M2" s="1" t="s">
        <v>77</v>
      </c>
      <c r="N2" s="1" t="s">
        <v>78</v>
      </c>
      <c r="O2" s="1" t="s">
        <v>79</v>
      </c>
      <c r="P2" s="25"/>
    </row>
    <row r="3" spans="1:16" ht="17.25" thickBot="1" x14ac:dyDescent="0.4">
      <c r="A3" s="50" t="s">
        <v>10</v>
      </c>
      <c r="B3" s="22" t="s">
        <v>43</v>
      </c>
      <c r="C3" s="14"/>
      <c r="D3" s="24"/>
      <c r="E3" s="19" t="s">
        <v>50</v>
      </c>
      <c r="F3" s="16">
        <v>8</v>
      </c>
      <c r="G3" s="17"/>
      <c r="H3" s="17"/>
      <c r="I3" s="17"/>
      <c r="J3" s="17"/>
      <c r="K3" s="17"/>
      <c r="L3" s="17"/>
      <c r="M3" s="17"/>
      <c r="N3" s="17"/>
      <c r="O3" s="17"/>
      <c r="P3" s="25"/>
    </row>
    <row r="4" spans="1:16" ht="17.25" thickBot="1" x14ac:dyDescent="0.4">
      <c r="A4" s="50" t="s">
        <v>11</v>
      </c>
      <c r="B4" s="22" t="s">
        <v>44</v>
      </c>
      <c r="C4" s="23"/>
      <c r="D4" s="24"/>
      <c r="E4" s="19" t="s">
        <v>51</v>
      </c>
      <c r="F4" s="16">
        <v>8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25"/>
    </row>
    <row r="5" spans="1:16" ht="17.25" thickBot="1" x14ac:dyDescent="0.4">
      <c r="A5" s="50" t="s">
        <v>12</v>
      </c>
      <c r="B5" s="22" t="s">
        <v>45</v>
      </c>
      <c r="C5" s="23"/>
      <c r="D5" s="25"/>
      <c r="E5" s="19" t="s">
        <v>52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25"/>
    </row>
    <row r="6" spans="1:16" x14ac:dyDescent="0.35">
      <c r="A6" s="50"/>
      <c r="D6" s="25"/>
      <c r="E6" s="19" t="s">
        <v>53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25"/>
    </row>
    <row r="7" spans="1:16" x14ac:dyDescent="0.35">
      <c r="A7" s="50"/>
      <c r="B7" s="22"/>
      <c r="D7" s="25"/>
      <c r="E7" s="19" t="s">
        <v>54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25"/>
    </row>
    <row r="8" spans="1:16" x14ac:dyDescent="0.35">
      <c r="A8" s="50"/>
      <c r="D8" s="25"/>
      <c r="E8" s="19" t="s">
        <v>55</v>
      </c>
      <c r="F8" s="16"/>
      <c r="G8" s="17"/>
      <c r="H8" s="17"/>
      <c r="I8" s="17"/>
      <c r="J8" s="17"/>
      <c r="K8" s="17"/>
      <c r="L8" s="17"/>
      <c r="M8" s="17"/>
      <c r="N8" s="17"/>
      <c r="O8" s="17"/>
      <c r="P8" s="25"/>
    </row>
    <row r="9" spans="1:16" ht="17.25" thickBot="1" x14ac:dyDescent="0.4">
      <c r="A9" s="50" t="s">
        <v>13</v>
      </c>
      <c r="B9" s="43" t="s">
        <v>46</v>
      </c>
      <c r="C9" s="26">
        <f>正常工作时数</f>
        <v>31</v>
      </c>
      <c r="D9" s="28"/>
      <c r="E9" s="19" t="s">
        <v>56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25"/>
    </row>
    <row r="10" spans="1:16" ht="17.25" thickBot="1" x14ac:dyDescent="0.4">
      <c r="A10" s="50" t="s">
        <v>14</v>
      </c>
      <c r="B10" s="22" t="s">
        <v>47</v>
      </c>
      <c r="C10" s="27">
        <f>加班时数</f>
        <v>4</v>
      </c>
      <c r="D10" s="29"/>
      <c r="E10" s="51" t="s">
        <v>57</v>
      </c>
      <c r="F10" s="74">
        <f t="shared" ref="F10:O10" si="0">SUM(F3:F9)</f>
        <v>16</v>
      </c>
      <c r="G10" s="75">
        <f t="shared" si="0"/>
        <v>2</v>
      </c>
      <c r="H10" s="75">
        <f t="shared" si="0"/>
        <v>0</v>
      </c>
      <c r="I10" s="75">
        <f t="shared" si="0"/>
        <v>0</v>
      </c>
      <c r="J10" s="75">
        <f t="shared" si="0"/>
        <v>0</v>
      </c>
      <c r="K10" s="75">
        <f t="shared" si="0"/>
        <v>0</v>
      </c>
      <c r="L10" s="75">
        <f t="shared" si="0"/>
        <v>0</v>
      </c>
      <c r="M10" s="75">
        <f t="shared" si="0"/>
        <v>0</v>
      </c>
      <c r="N10" s="75">
        <f t="shared" si="0"/>
        <v>0</v>
      </c>
      <c r="O10" s="76">
        <f t="shared" si="0"/>
        <v>0</v>
      </c>
      <c r="P10" s="25"/>
    </row>
    <row r="11" spans="1:16" ht="23.1" customHeight="1" thickBot="1" x14ac:dyDescent="0.4">
      <c r="A11" s="50" t="s">
        <v>15</v>
      </c>
      <c r="B11" s="31" t="s">
        <v>48</v>
      </c>
      <c r="C11" s="13">
        <f>正常工作时数+加班时数</f>
        <v>35</v>
      </c>
      <c r="D11" s="30"/>
      <c r="E11" s="6" t="str">
        <f>LEFT(_1_月[[#Headers],[1 月]],3)&amp;" 总计：正常工作时数"</f>
        <v>1 月 总计：正常工作时数</v>
      </c>
      <c r="F11" s="67">
        <f>SUM(_1_月[第 1 周],_1_月[第 2 周],_1_月[第 3 周],_1_月[第 4 周],_1_月[第 5 周])</f>
        <v>16</v>
      </c>
      <c r="G11" s="59" t="str">
        <f>LEFT(_1_月[[#Headers],[1 月]],3)&amp;" 总计：加班"</f>
        <v>1 月 总计：加班</v>
      </c>
      <c r="H11" s="59"/>
      <c r="I11" s="68">
        <f>SUM(_1_月[加班],_1_月[[加班  ]],_1_月[[加班   ]],_1_月[[加班    ]],_1_月[[加班     ]])</f>
        <v>2</v>
      </c>
      <c r="J11" s="10"/>
      <c r="K11" s="10"/>
      <c r="L11" s="10"/>
      <c r="M11" s="10"/>
      <c r="N11" s="10"/>
      <c r="O11" s="11"/>
      <c r="P11" s="25"/>
    </row>
    <row r="12" spans="1:16" ht="22.5" customHeight="1" x14ac:dyDescent="0.35">
      <c r="A12" s="50"/>
      <c r="B12" s="31"/>
      <c r="D12" s="25"/>
      <c r="E12" s="25"/>
      <c r="F12" s="25"/>
      <c r="G12" s="41"/>
      <c r="H12" s="41"/>
      <c r="I12" s="41"/>
      <c r="J12" s="41"/>
      <c r="K12" s="41"/>
      <c r="L12" s="41"/>
      <c r="M12" s="41"/>
      <c r="N12" s="41"/>
      <c r="O12" s="42"/>
      <c r="P12" s="25"/>
    </row>
    <row r="13" spans="1:16" ht="30" customHeight="1" thickBot="1" x14ac:dyDescent="0.4">
      <c r="A13" s="50" t="s">
        <v>16</v>
      </c>
      <c r="B13" s="52"/>
      <c r="D13" s="25"/>
      <c r="E13" s="18" t="s">
        <v>58</v>
      </c>
      <c r="F13" s="1" t="s">
        <v>69</v>
      </c>
      <c r="G13" s="8" t="s">
        <v>70</v>
      </c>
      <c r="H13" s="8" t="s">
        <v>71</v>
      </c>
      <c r="I13" s="8" t="s">
        <v>72</v>
      </c>
      <c r="J13" s="8" t="s">
        <v>74</v>
      </c>
      <c r="K13" s="8" t="s">
        <v>75</v>
      </c>
      <c r="L13" s="8" t="s">
        <v>76</v>
      </c>
      <c r="M13" s="8" t="s">
        <v>77</v>
      </c>
      <c r="N13" s="8" t="s">
        <v>78</v>
      </c>
      <c r="O13" s="15" t="s">
        <v>79</v>
      </c>
      <c r="P13" s="25"/>
    </row>
    <row r="14" spans="1:16" x14ac:dyDescent="0.35">
      <c r="A14" s="50"/>
      <c r="D14" s="25"/>
      <c r="E14" s="4" t="s">
        <v>50</v>
      </c>
      <c r="F14" s="77">
        <v>8</v>
      </c>
      <c r="G14" s="78"/>
      <c r="H14" s="78"/>
      <c r="I14" s="78"/>
      <c r="J14" s="78"/>
      <c r="K14" s="78"/>
      <c r="L14" s="78"/>
      <c r="M14" s="78"/>
      <c r="N14" s="78"/>
      <c r="O14" s="79"/>
      <c r="P14" s="25"/>
    </row>
    <row r="15" spans="1:16" x14ac:dyDescent="0.35">
      <c r="A15" s="50"/>
      <c r="B15" s="52"/>
      <c r="D15" s="28"/>
      <c r="E15" s="3" t="s">
        <v>51</v>
      </c>
      <c r="F15" s="80">
        <v>7</v>
      </c>
      <c r="G15" s="81">
        <v>2</v>
      </c>
      <c r="H15" s="81"/>
      <c r="I15" s="81"/>
      <c r="J15" s="81"/>
      <c r="K15" s="81"/>
      <c r="L15" s="81"/>
      <c r="M15" s="81"/>
      <c r="N15" s="81"/>
      <c r="O15" s="82"/>
      <c r="P15" s="25"/>
    </row>
    <row r="16" spans="1:16" x14ac:dyDescent="0.35">
      <c r="A16" s="50"/>
      <c r="B16" s="52"/>
      <c r="D16" s="25"/>
      <c r="E16" s="4" t="s">
        <v>52</v>
      </c>
      <c r="F16" s="77"/>
      <c r="G16" s="78"/>
      <c r="H16" s="78"/>
      <c r="I16" s="78"/>
      <c r="J16" s="78"/>
      <c r="K16" s="78"/>
      <c r="L16" s="78"/>
      <c r="M16" s="78"/>
      <c r="N16" s="78"/>
      <c r="O16" s="79"/>
      <c r="P16" s="25"/>
    </row>
    <row r="17" spans="1:16" x14ac:dyDescent="0.35">
      <c r="A17" s="50"/>
      <c r="D17" s="25"/>
      <c r="E17" s="3" t="s">
        <v>53</v>
      </c>
      <c r="F17" s="80"/>
      <c r="G17" s="81"/>
      <c r="H17" s="81"/>
      <c r="I17" s="81"/>
      <c r="J17" s="81"/>
      <c r="K17" s="81"/>
      <c r="L17" s="81"/>
      <c r="M17" s="81"/>
      <c r="N17" s="81"/>
      <c r="O17" s="82"/>
      <c r="P17" s="25"/>
    </row>
    <row r="18" spans="1:16" x14ac:dyDescent="0.35">
      <c r="A18" s="50"/>
      <c r="D18" s="25"/>
      <c r="E18" s="4" t="s">
        <v>54</v>
      </c>
      <c r="F18" s="77"/>
      <c r="G18" s="78"/>
      <c r="H18" s="78"/>
      <c r="I18" s="78"/>
      <c r="J18" s="78"/>
      <c r="K18" s="78"/>
      <c r="L18" s="78"/>
      <c r="M18" s="78"/>
      <c r="N18" s="78"/>
      <c r="O18" s="79"/>
      <c r="P18" s="25"/>
    </row>
    <row r="19" spans="1:16" x14ac:dyDescent="0.35">
      <c r="A19" s="50"/>
      <c r="D19" s="25"/>
      <c r="E19" s="3" t="s">
        <v>55</v>
      </c>
      <c r="F19" s="80"/>
      <c r="G19" s="81"/>
      <c r="H19" s="81"/>
      <c r="I19" s="81"/>
      <c r="J19" s="81"/>
      <c r="K19" s="81"/>
      <c r="L19" s="81"/>
      <c r="M19" s="81"/>
      <c r="N19" s="81"/>
      <c r="O19" s="82"/>
      <c r="P19" s="25"/>
    </row>
    <row r="20" spans="1:16" x14ac:dyDescent="0.35">
      <c r="A20" s="50"/>
      <c r="D20" s="25"/>
      <c r="E20" s="5" t="s">
        <v>56</v>
      </c>
      <c r="F20" s="83"/>
      <c r="G20" s="79"/>
      <c r="H20" s="79"/>
      <c r="I20" s="79"/>
      <c r="J20" s="79"/>
      <c r="K20" s="79"/>
      <c r="L20" s="79"/>
      <c r="M20" s="79"/>
      <c r="N20" s="79"/>
      <c r="O20" s="79"/>
      <c r="P20" s="25"/>
    </row>
    <row r="21" spans="1:16" ht="17.25" thickBot="1" x14ac:dyDescent="0.4">
      <c r="A21" s="50"/>
      <c r="D21" s="30"/>
      <c r="E21" s="51" t="s">
        <v>57</v>
      </c>
      <c r="F21" s="84">
        <f t="shared" ref="F21:O21" si="1">SUM(F14:F20)</f>
        <v>15</v>
      </c>
      <c r="G21" s="85">
        <f t="shared" si="1"/>
        <v>2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6">
        <f t="shared" si="1"/>
        <v>0</v>
      </c>
      <c r="P21" s="25"/>
    </row>
    <row r="22" spans="1:16" ht="23.1" customHeight="1" x14ac:dyDescent="0.35">
      <c r="A22" s="50" t="s">
        <v>17</v>
      </c>
      <c r="D22" s="30"/>
      <c r="E22" s="40" t="str">
        <f>LEFT(_2_月[[#Headers],[2 月]],3)&amp;" 总计：正常工作时数"</f>
        <v>2 月 总计：正常工作时数</v>
      </c>
      <c r="F22" s="69">
        <f>SUM(_2_月[第 1 周],_2_月[第 2 周],_2_月[第 3 周],_2_月[第 4 周],_2_月[第 5 周])</f>
        <v>15</v>
      </c>
      <c r="G22" s="55" t="str">
        <f>LEFT(_2_月[[#Headers],[2 月]],3)&amp;" 总计：加班"</f>
        <v>2 月 总计：加班</v>
      </c>
      <c r="H22" s="55"/>
      <c r="I22" s="70">
        <f>SUM(_2_月[加班],_2_月[[加班  ]],_2_月[[加班   ]],_2_月[[加班    ]],_2_月[[加班     ]])</f>
        <v>2</v>
      </c>
      <c r="J22" s="9"/>
      <c r="K22" s="9"/>
      <c r="L22" s="9"/>
      <c r="M22" s="9"/>
      <c r="N22" s="9"/>
      <c r="O22" s="12"/>
      <c r="P22" s="25"/>
    </row>
    <row r="23" spans="1:16" s="2" customFormat="1" x14ac:dyDescent="0.35">
      <c r="A23" s="50"/>
      <c r="B23" s="20"/>
      <c r="C23" s="20"/>
      <c r="D23" s="25"/>
      <c r="E23" s="25"/>
      <c r="F23" s="25"/>
      <c r="G23" s="41"/>
      <c r="H23" s="41"/>
      <c r="I23" s="41"/>
      <c r="J23" s="41"/>
      <c r="K23" s="41"/>
      <c r="L23" s="41"/>
      <c r="M23" s="41"/>
      <c r="N23" s="41"/>
      <c r="O23" s="42"/>
      <c r="P23" s="25"/>
    </row>
    <row r="24" spans="1:16" ht="30" customHeight="1" thickBot="1" x14ac:dyDescent="0.4">
      <c r="A24" s="50" t="s">
        <v>18</v>
      </c>
      <c r="D24" s="25"/>
      <c r="E24" s="32" t="s">
        <v>59</v>
      </c>
      <c r="F24" s="1" t="s">
        <v>69</v>
      </c>
      <c r="G24" s="8" t="s">
        <v>70</v>
      </c>
      <c r="H24" s="8" t="s">
        <v>71</v>
      </c>
      <c r="I24" s="8" t="s">
        <v>73</v>
      </c>
      <c r="J24" s="8" t="s">
        <v>74</v>
      </c>
      <c r="K24" s="8" t="s">
        <v>72</v>
      </c>
      <c r="L24" s="8" t="s">
        <v>76</v>
      </c>
      <c r="M24" s="8" t="s">
        <v>77</v>
      </c>
      <c r="N24" s="8" t="s">
        <v>78</v>
      </c>
      <c r="O24" s="15" t="s">
        <v>79</v>
      </c>
      <c r="P24" s="25"/>
    </row>
    <row r="25" spans="1:16" x14ac:dyDescent="0.35">
      <c r="A25" s="50"/>
      <c r="D25" s="25"/>
      <c r="E25" s="4" t="s">
        <v>50</v>
      </c>
      <c r="F25" s="77"/>
      <c r="G25" s="78"/>
      <c r="H25" s="78"/>
      <c r="I25" s="78"/>
      <c r="J25" s="78"/>
      <c r="K25" s="78"/>
      <c r="L25" s="78"/>
      <c r="M25" s="78"/>
      <c r="N25" s="78"/>
      <c r="O25" s="79"/>
      <c r="P25" s="25"/>
    </row>
    <row r="26" spans="1:16" x14ac:dyDescent="0.35">
      <c r="A26" s="50"/>
      <c r="D26" s="25"/>
      <c r="E26" s="3" t="s">
        <v>51</v>
      </c>
      <c r="F26" s="80"/>
      <c r="G26" s="81"/>
      <c r="H26" s="81"/>
      <c r="I26" s="81"/>
      <c r="J26" s="81"/>
      <c r="K26" s="81"/>
      <c r="L26" s="81"/>
      <c r="M26" s="81"/>
      <c r="N26" s="81"/>
      <c r="O26" s="82"/>
      <c r="P26" s="25"/>
    </row>
    <row r="27" spans="1:16" x14ac:dyDescent="0.35">
      <c r="A27" s="50"/>
      <c r="D27" s="25"/>
      <c r="E27" s="4" t="s">
        <v>52</v>
      </c>
      <c r="F27" s="77"/>
      <c r="G27" s="78"/>
      <c r="H27" s="78"/>
      <c r="I27" s="78"/>
      <c r="J27" s="78"/>
      <c r="K27" s="78"/>
      <c r="L27" s="78"/>
      <c r="M27" s="78"/>
      <c r="N27" s="78"/>
      <c r="O27" s="79"/>
      <c r="P27" s="25"/>
    </row>
    <row r="28" spans="1:16" x14ac:dyDescent="0.35">
      <c r="A28" s="50"/>
      <c r="D28" s="25"/>
      <c r="E28" s="3" t="s">
        <v>53</v>
      </c>
      <c r="F28" s="80"/>
      <c r="G28" s="81"/>
      <c r="H28" s="81"/>
      <c r="I28" s="81"/>
      <c r="J28" s="81"/>
      <c r="K28" s="81"/>
      <c r="L28" s="81"/>
      <c r="M28" s="81"/>
      <c r="N28" s="81"/>
      <c r="O28" s="82"/>
      <c r="P28" s="25"/>
    </row>
    <row r="29" spans="1:16" x14ac:dyDescent="0.35">
      <c r="A29" s="50"/>
      <c r="D29" s="25"/>
      <c r="E29" s="4" t="s">
        <v>54</v>
      </c>
      <c r="F29" s="77"/>
      <c r="G29" s="78"/>
      <c r="H29" s="78"/>
      <c r="I29" s="78"/>
      <c r="J29" s="78"/>
      <c r="K29" s="78"/>
      <c r="L29" s="78"/>
      <c r="M29" s="78"/>
      <c r="N29" s="78"/>
      <c r="O29" s="79"/>
      <c r="P29" s="25"/>
    </row>
    <row r="30" spans="1:16" x14ac:dyDescent="0.35">
      <c r="A30" s="50"/>
      <c r="D30" s="25"/>
      <c r="E30" s="3" t="s">
        <v>55</v>
      </c>
      <c r="F30" s="80"/>
      <c r="G30" s="81"/>
      <c r="H30" s="81"/>
      <c r="I30" s="81"/>
      <c r="J30" s="81"/>
      <c r="K30" s="81"/>
      <c r="L30" s="81"/>
      <c r="M30" s="81"/>
      <c r="N30" s="81"/>
      <c r="O30" s="82"/>
      <c r="P30" s="25"/>
    </row>
    <row r="31" spans="1:16" x14ac:dyDescent="0.35">
      <c r="A31" s="50"/>
      <c r="D31" s="25"/>
      <c r="E31" s="5" t="s">
        <v>56</v>
      </c>
      <c r="F31" s="83"/>
      <c r="G31" s="79"/>
      <c r="H31" s="79"/>
      <c r="I31" s="79"/>
      <c r="J31" s="79"/>
      <c r="K31" s="79"/>
      <c r="L31" s="79"/>
      <c r="M31" s="79"/>
      <c r="N31" s="79"/>
      <c r="O31" s="79"/>
      <c r="P31" s="25"/>
    </row>
    <row r="32" spans="1:16" ht="17.25" thickBot="1" x14ac:dyDescent="0.4">
      <c r="A32" s="50"/>
      <c r="D32" s="25"/>
      <c r="E32" s="51" t="s">
        <v>57</v>
      </c>
      <c r="F32" s="84">
        <f t="shared" ref="F32:O32" si="2">SUM(F25:F31)</f>
        <v>0</v>
      </c>
      <c r="G32" s="85">
        <f t="shared" si="2"/>
        <v>0</v>
      </c>
      <c r="H32" s="85">
        <f t="shared" si="2"/>
        <v>0</v>
      </c>
      <c r="I32" s="85">
        <f t="shared" si="2"/>
        <v>0</v>
      </c>
      <c r="J32" s="85">
        <f t="shared" si="2"/>
        <v>0</v>
      </c>
      <c r="K32" s="85">
        <f t="shared" si="2"/>
        <v>0</v>
      </c>
      <c r="L32" s="85">
        <f t="shared" si="2"/>
        <v>0</v>
      </c>
      <c r="M32" s="85">
        <f t="shared" si="2"/>
        <v>0</v>
      </c>
      <c r="N32" s="85">
        <f t="shared" si="2"/>
        <v>0</v>
      </c>
      <c r="O32" s="86">
        <f t="shared" si="2"/>
        <v>0</v>
      </c>
      <c r="P32" s="25"/>
    </row>
    <row r="33" spans="1:16" ht="23.1" customHeight="1" x14ac:dyDescent="0.35">
      <c r="A33" s="50" t="s">
        <v>19</v>
      </c>
      <c r="D33" s="30"/>
      <c r="E33" s="71" t="str">
        <f>LEFT(_3_月[[#Headers],[3 月]],3)&amp;" 总计：正常工作时数"</f>
        <v>3 月 总计：正常工作时数</v>
      </c>
      <c r="F33" s="72">
        <f>SUM(_3_月[第 1 周],_3_月[第 2 周],_3_月[第 3 周],_3_月[第 4 周],_3_月[第 5 周])</f>
        <v>0</v>
      </c>
      <c r="G33" s="55" t="str">
        <f>LEFT(_3_月[[#Headers],[3 月]],3)&amp;" 总计：加班"</f>
        <v>3 月 总计：加班</v>
      </c>
      <c r="H33" s="55"/>
      <c r="I33" s="73">
        <f>SUM(_3_月[加班],_3_月[[加班 ]],_3_月[[加班  ]],_3_月[[加班    ]],_3_月[[加班     ]])</f>
        <v>0</v>
      </c>
      <c r="J33" s="9"/>
      <c r="K33" s="9"/>
      <c r="L33" s="9"/>
      <c r="M33" s="9"/>
      <c r="N33" s="9"/>
      <c r="O33" s="12"/>
      <c r="P33" s="25"/>
    </row>
    <row r="34" spans="1:16" ht="42" customHeight="1" thickBot="1" x14ac:dyDescent="0.4">
      <c r="A34" s="50" t="s">
        <v>20</v>
      </c>
      <c r="D34" s="30"/>
      <c r="E34" s="58" t="s">
        <v>81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25"/>
    </row>
    <row r="35" spans="1:16" ht="30" customHeight="1" thickTop="1" thickBot="1" x14ac:dyDescent="0.4">
      <c r="A35" s="50" t="s">
        <v>21</v>
      </c>
      <c r="D35" s="25"/>
      <c r="E35" s="32" t="s">
        <v>60</v>
      </c>
      <c r="F35" s="1" t="s">
        <v>69</v>
      </c>
      <c r="G35" s="8" t="s">
        <v>70</v>
      </c>
      <c r="H35" s="8" t="s">
        <v>71</v>
      </c>
      <c r="I35" s="8" t="s">
        <v>72</v>
      </c>
      <c r="J35" s="8" t="s">
        <v>74</v>
      </c>
      <c r="K35" s="8" t="s">
        <v>75</v>
      </c>
      <c r="L35" s="8" t="s">
        <v>76</v>
      </c>
      <c r="M35" s="8" t="s">
        <v>77</v>
      </c>
      <c r="N35" s="8" t="s">
        <v>78</v>
      </c>
      <c r="O35" s="15" t="s">
        <v>79</v>
      </c>
      <c r="P35" s="25"/>
    </row>
    <row r="36" spans="1:16" x14ac:dyDescent="0.35">
      <c r="A36" s="50"/>
      <c r="D36" s="25"/>
      <c r="E36" s="4" t="s">
        <v>50</v>
      </c>
      <c r="F36" s="77"/>
      <c r="G36" s="78"/>
      <c r="H36" s="78"/>
      <c r="I36" s="78"/>
      <c r="J36" s="78"/>
      <c r="K36" s="78"/>
      <c r="L36" s="78"/>
      <c r="M36" s="78"/>
      <c r="N36" s="78"/>
      <c r="O36" s="79"/>
      <c r="P36" s="25"/>
    </row>
    <row r="37" spans="1:16" x14ac:dyDescent="0.35">
      <c r="A37" s="50"/>
      <c r="D37" s="25"/>
      <c r="E37" s="3" t="s">
        <v>51</v>
      </c>
      <c r="F37" s="80"/>
      <c r="G37" s="81"/>
      <c r="H37" s="81"/>
      <c r="I37" s="81"/>
      <c r="J37" s="81"/>
      <c r="K37" s="81"/>
      <c r="L37" s="81"/>
      <c r="M37" s="81"/>
      <c r="N37" s="81"/>
      <c r="O37" s="82"/>
      <c r="P37" s="25"/>
    </row>
    <row r="38" spans="1:16" x14ac:dyDescent="0.35">
      <c r="A38" s="50"/>
      <c r="D38" s="25"/>
      <c r="E38" s="4" t="s">
        <v>52</v>
      </c>
      <c r="F38" s="77"/>
      <c r="G38" s="78"/>
      <c r="H38" s="78"/>
      <c r="I38" s="78"/>
      <c r="J38" s="78"/>
      <c r="K38" s="78"/>
      <c r="L38" s="78"/>
      <c r="M38" s="78"/>
      <c r="N38" s="78"/>
      <c r="O38" s="79"/>
      <c r="P38" s="25"/>
    </row>
    <row r="39" spans="1:16" x14ac:dyDescent="0.35">
      <c r="A39" s="50"/>
      <c r="D39" s="25"/>
      <c r="E39" s="3" t="s">
        <v>53</v>
      </c>
      <c r="F39" s="80"/>
      <c r="G39" s="81"/>
      <c r="H39" s="81"/>
      <c r="I39" s="81"/>
      <c r="J39" s="81"/>
      <c r="K39" s="81"/>
      <c r="L39" s="81"/>
      <c r="M39" s="81"/>
      <c r="N39" s="81"/>
      <c r="O39" s="82"/>
      <c r="P39" s="25"/>
    </row>
    <row r="40" spans="1:16" x14ac:dyDescent="0.35">
      <c r="A40" s="50"/>
      <c r="D40" s="25"/>
      <c r="E40" s="4" t="s">
        <v>54</v>
      </c>
      <c r="F40" s="77"/>
      <c r="G40" s="78"/>
      <c r="H40" s="78"/>
      <c r="I40" s="78"/>
      <c r="J40" s="78"/>
      <c r="K40" s="78"/>
      <c r="L40" s="78"/>
      <c r="M40" s="78"/>
      <c r="N40" s="78"/>
      <c r="O40" s="79"/>
      <c r="P40" s="25"/>
    </row>
    <row r="41" spans="1:16" x14ac:dyDescent="0.35">
      <c r="A41" s="50"/>
      <c r="D41" s="25"/>
      <c r="E41" s="3" t="s">
        <v>55</v>
      </c>
      <c r="F41" s="80"/>
      <c r="G41" s="81"/>
      <c r="H41" s="81"/>
      <c r="I41" s="81"/>
      <c r="J41" s="81"/>
      <c r="K41" s="81"/>
      <c r="L41" s="81"/>
      <c r="M41" s="81"/>
      <c r="N41" s="81"/>
      <c r="O41" s="82"/>
      <c r="P41" s="25"/>
    </row>
    <row r="42" spans="1:16" x14ac:dyDescent="0.35">
      <c r="A42" s="50"/>
      <c r="D42" s="25"/>
      <c r="E42" s="5" t="s">
        <v>56</v>
      </c>
      <c r="F42" s="83"/>
      <c r="G42" s="79"/>
      <c r="H42" s="79"/>
      <c r="I42" s="79"/>
      <c r="J42" s="79"/>
      <c r="K42" s="79"/>
      <c r="L42" s="79"/>
      <c r="M42" s="79"/>
      <c r="N42" s="79"/>
      <c r="O42" s="79"/>
      <c r="P42" s="25"/>
    </row>
    <row r="43" spans="1:16" ht="15" customHeight="1" thickBot="1" x14ac:dyDescent="0.4">
      <c r="A43" s="50"/>
      <c r="D43" s="30"/>
      <c r="E43" s="51" t="s">
        <v>57</v>
      </c>
      <c r="F43" s="84">
        <f t="shared" ref="F43:O43" si="3">SUM(F36:F42)</f>
        <v>0</v>
      </c>
      <c r="G43" s="85">
        <f t="shared" si="3"/>
        <v>0</v>
      </c>
      <c r="H43" s="85">
        <f t="shared" si="3"/>
        <v>0</v>
      </c>
      <c r="I43" s="85">
        <f t="shared" si="3"/>
        <v>0</v>
      </c>
      <c r="J43" s="85">
        <f t="shared" si="3"/>
        <v>0</v>
      </c>
      <c r="K43" s="85">
        <f t="shared" si="3"/>
        <v>0</v>
      </c>
      <c r="L43" s="85">
        <f t="shared" si="3"/>
        <v>0</v>
      </c>
      <c r="M43" s="85">
        <f t="shared" si="3"/>
        <v>0</v>
      </c>
      <c r="N43" s="85">
        <f t="shared" si="3"/>
        <v>0</v>
      </c>
      <c r="O43" s="86">
        <f t="shared" si="3"/>
        <v>0</v>
      </c>
      <c r="P43" s="25"/>
    </row>
    <row r="44" spans="1:16" ht="21.95" customHeight="1" x14ac:dyDescent="0.35">
      <c r="A44" s="50" t="s">
        <v>22</v>
      </c>
      <c r="D44" s="30"/>
      <c r="E44" s="7" t="str">
        <f>LEFT(_4_月[[#Headers],[4 月]],3)&amp;" 总计：正常工作时数"</f>
        <v>4 月 总计：正常工作时数</v>
      </c>
      <c r="F44" s="72">
        <f>SUM(_4_月[第 1 周],_4_月[第 2 周],_4_月[第 3 周],_4_月[第 4 周],_4_月[第 5 周])</f>
        <v>0</v>
      </c>
      <c r="G44" s="55" t="str">
        <f>LEFT(_4_月[[#Headers],[4 月]],3)&amp;" 总计：加班"</f>
        <v>4 月 总计：加班</v>
      </c>
      <c r="H44" s="55"/>
      <c r="I44" s="73">
        <f>SUM(_4_月[加班],_4_月[[加班  ]],_4_月[[加班   ]],_4_月[[加班    ]],_4_月[[加班     ]])</f>
        <v>0</v>
      </c>
      <c r="J44" s="9"/>
      <c r="K44" s="9"/>
      <c r="L44" s="9"/>
      <c r="M44" s="9"/>
      <c r="N44" s="9"/>
      <c r="O44" s="12"/>
      <c r="P44" s="25"/>
    </row>
    <row r="45" spans="1:16" x14ac:dyDescent="0.35">
      <c r="A45" s="50"/>
      <c r="D45" s="25"/>
      <c r="E45" s="25"/>
      <c r="F45" s="25"/>
      <c r="G45" s="41"/>
      <c r="H45" s="41"/>
      <c r="I45" s="41"/>
      <c r="J45" s="41"/>
      <c r="K45" s="41"/>
      <c r="L45" s="41"/>
      <c r="M45" s="41"/>
      <c r="N45" s="41"/>
      <c r="O45" s="41"/>
      <c r="P45" s="25"/>
    </row>
    <row r="46" spans="1:16" ht="30" customHeight="1" thickBot="1" x14ac:dyDescent="0.4">
      <c r="A46" s="50" t="s">
        <v>23</v>
      </c>
      <c r="D46" s="25"/>
      <c r="E46" s="32" t="s">
        <v>61</v>
      </c>
      <c r="F46" s="1" t="s">
        <v>69</v>
      </c>
      <c r="G46" s="8" t="s">
        <v>70</v>
      </c>
      <c r="H46" s="8" t="s">
        <v>71</v>
      </c>
      <c r="I46" s="8" t="s">
        <v>72</v>
      </c>
      <c r="J46" s="8" t="s">
        <v>74</v>
      </c>
      <c r="K46" s="8" t="s">
        <v>75</v>
      </c>
      <c r="L46" s="8" t="s">
        <v>76</v>
      </c>
      <c r="M46" s="8" t="s">
        <v>77</v>
      </c>
      <c r="N46" s="8" t="s">
        <v>78</v>
      </c>
      <c r="O46" s="15" t="s">
        <v>79</v>
      </c>
      <c r="P46" s="25"/>
    </row>
    <row r="47" spans="1:16" x14ac:dyDescent="0.35">
      <c r="A47" s="50"/>
      <c r="D47" s="25"/>
      <c r="E47" s="4" t="s"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9"/>
      <c r="P47" s="25"/>
    </row>
    <row r="48" spans="1:16" x14ac:dyDescent="0.35">
      <c r="A48" s="50"/>
      <c r="D48" s="25"/>
      <c r="E48" s="3" t="s">
        <v>51</v>
      </c>
      <c r="F48" s="80"/>
      <c r="G48" s="81"/>
      <c r="H48" s="81"/>
      <c r="I48" s="81"/>
      <c r="J48" s="81"/>
      <c r="K48" s="81"/>
      <c r="L48" s="81"/>
      <c r="M48" s="81"/>
      <c r="N48" s="81"/>
      <c r="O48" s="82"/>
      <c r="P48" s="25"/>
    </row>
    <row r="49" spans="1:16" x14ac:dyDescent="0.35">
      <c r="A49" s="50"/>
      <c r="D49" s="25"/>
      <c r="E49" s="4" t="s">
        <v>52</v>
      </c>
      <c r="F49" s="77"/>
      <c r="G49" s="78"/>
      <c r="H49" s="78"/>
      <c r="I49" s="78"/>
      <c r="J49" s="78"/>
      <c r="K49" s="78"/>
      <c r="L49" s="78"/>
      <c r="M49" s="78"/>
      <c r="N49" s="78"/>
      <c r="O49" s="79"/>
      <c r="P49" s="25"/>
    </row>
    <row r="50" spans="1:16" x14ac:dyDescent="0.35">
      <c r="A50" s="50"/>
      <c r="D50" s="25"/>
      <c r="E50" s="3" t="s">
        <v>53</v>
      </c>
      <c r="F50" s="80"/>
      <c r="G50" s="81"/>
      <c r="H50" s="81"/>
      <c r="I50" s="81"/>
      <c r="J50" s="81"/>
      <c r="K50" s="81"/>
      <c r="L50" s="81"/>
      <c r="M50" s="81"/>
      <c r="N50" s="81"/>
      <c r="O50" s="82"/>
      <c r="P50" s="25"/>
    </row>
    <row r="51" spans="1:16" x14ac:dyDescent="0.35">
      <c r="A51" s="50"/>
      <c r="D51" s="25"/>
      <c r="E51" s="4" t="s">
        <v>54</v>
      </c>
      <c r="F51" s="77"/>
      <c r="G51" s="78"/>
      <c r="H51" s="78"/>
      <c r="I51" s="78"/>
      <c r="J51" s="78"/>
      <c r="K51" s="78"/>
      <c r="L51" s="78"/>
      <c r="M51" s="78"/>
      <c r="N51" s="78"/>
      <c r="O51" s="79"/>
      <c r="P51" s="25"/>
    </row>
    <row r="52" spans="1:16" x14ac:dyDescent="0.35">
      <c r="A52" s="50"/>
      <c r="D52" s="25"/>
      <c r="E52" s="3" t="s">
        <v>55</v>
      </c>
      <c r="F52" s="80"/>
      <c r="G52" s="81"/>
      <c r="H52" s="81"/>
      <c r="I52" s="81"/>
      <c r="J52" s="81"/>
      <c r="K52" s="81"/>
      <c r="L52" s="81"/>
      <c r="M52" s="81"/>
      <c r="N52" s="81"/>
      <c r="O52" s="82"/>
      <c r="P52" s="25"/>
    </row>
    <row r="53" spans="1:16" ht="15" customHeight="1" x14ac:dyDescent="0.35">
      <c r="A53" s="50"/>
      <c r="D53" s="25"/>
      <c r="E53" s="5" t="s">
        <v>56</v>
      </c>
      <c r="F53" s="83"/>
      <c r="G53" s="79"/>
      <c r="H53" s="79"/>
      <c r="I53" s="79"/>
      <c r="J53" s="79"/>
      <c r="K53" s="79"/>
      <c r="L53" s="79"/>
      <c r="M53" s="79"/>
      <c r="N53" s="79"/>
      <c r="O53" s="79"/>
      <c r="P53" s="25"/>
    </row>
    <row r="54" spans="1:16" ht="17.25" thickBot="1" x14ac:dyDescent="0.4">
      <c r="A54" s="50"/>
      <c r="D54" s="30"/>
      <c r="E54" s="51" t="s">
        <v>57</v>
      </c>
      <c r="F54" s="84">
        <f t="shared" ref="F54:O54" si="4">SUM(F47:F53)</f>
        <v>0</v>
      </c>
      <c r="G54" s="85">
        <f t="shared" si="4"/>
        <v>0</v>
      </c>
      <c r="H54" s="85">
        <f t="shared" si="4"/>
        <v>0</v>
      </c>
      <c r="I54" s="85">
        <f t="shared" si="4"/>
        <v>0</v>
      </c>
      <c r="J54" s="85">
        <f t="shared" si="4"/>
        <v>0</v>
      </c>
      <c r="K54" s="85">
        <f t="shared" si="4"/>
        <v>0</v>
      </c>
      <c r="L54" s="85">
        <f t="shared" si="4"/>
        <v>0</v>
      </c>
      <c r="M54" s="85">
        <f t="shared" si="4"/>
        <v>0</v>
      </c>
      <c r="N54" s="85">
        <f t="shared" si="4"/>
        <v>0</v>
      </c>
      <c r="O54" s="86">
        <f t="shared" si="4"/>
        <v>0</v>
      </c>
      <c r="P54" s="25"/>
    </row>
    <row r="55" spans="1:16" ht="21.95" customHeight="1" x14ac:dyDescent="0.35">
      <c r="A55" s="50" t="s">
        <v>24</v>
      </c>
      <c r="D55" s="30"/>
      <c r="E55" s="7" t="str">
        <f>LEFT(_5_月[[#Headers],[5 月]],3)&amp;" 总计：正常工作时数"</f>
        <v>5 月 总计：正常工作时数</v>
      </c>
      <c r="F55" s="72">
        <f>SUM(_5_月[第 1 周],_5_月[第 2 周],_5_月[第 3 周],_5_月[第 4 周],_5_月[第 5 周])</f>
        <v>0</v>
      </c>
      <c r="G55" s="55" t="str">
        <f>LEFT(_5_月[[#Headers],[5 月]],3)&amp;" 总计：加班"</f>
        <v>5 月 总计：加班</v>
      </c>
      <c r="H55" s="55"/>
      <c r="I55" s="73">
        <f>SUM(_5_月[加班],_5_月[[加班  ]],_5_月[[加班   ]],_5_月[[加班    ]],_5_月[[加班     ]])</f>
        <v>0</v>
      </c>
      <c r="J55" s="9"/>
      <c r="K55" s="9"/>
      <c r="L55" s="9"/>
      <c r="M55" s="9"/>
      <c r="N55" s="9"/>
      <c r="O55" s="12"/>
      <c r="P55" s="25"/>
    </row>
    <row r="56" spans="1:16" x14ac:dyDescent="0.35">
      <c r="A56" s="50"/>
      <c r="D56" s="25"/>
      <c r="E56" s="25"/>
      <c r="F56" s="25"/>
      <c r="G56" s="41"/>
      <c r="H56" s="41"/>
      <c r="I56" s="41"/>
      <c r="J56" s="41"/>
      <c r="K56" s="41"/>
      <c r="L56" s="41"/>
      <c r="M56" s="41"/>
      <c r="N56" s="41"/>
      <c r="O56" s="41"/>
      <c r="P56" s="25"/>
    </row>
    <row r="57" spans="1:16" ht="30" customHeight="1" thickBot="1" x14ac:dyDescent="0.4">
      <c r="A57" s="50" t="s">
        <v>25</v>
      </c>
      <c r="D57" s="25"/>
      <c r="E57" s="32" t="s">
        <v>62</v>
      </c>
      <c r="F57" s="1" t="s">
        <v>69</v>
      </c>
      <c r="G57" s="8" t="s">
        <v>70</v>
      </c>
      <c r="H57" s="8" t="s">
        <v>71</v>
      </c>
      <c r="I57" s="8" t="s">
        <v>72</v>
      </c>
      <c r="J57" s="8" t="s">
        <v>74</v>
      </c>
      <c r="K57" s="8" t="s">
        <v>75</v>
      </c>
      <c r="L57" s="8" t="s">
        <v>76</v>
      </c>
      <c r="M57" s="8" t="s">
        <v>77</v>
      </c>
      <c r="N57" s="8" t="s">
        <v>78</v>
      </c>
      <c r="O57" s="15" t="s">
        <v>79</v>
      </c>
      <c r="P57" s="25"/>
    </row>
    <row r="58" spans="1:16" x14ac:dyDescent="0.35">
      <c r="A58" s="50"/>
      <c r="D58" s="25"/>
      <c r="E58" s="4" t="s">
        <v>50</v>
      </c>
      <c r="F58" s="77"/>
      <c r="G58" s="78"/>
      <c r="H58" s="78"/>
      <c r="I58" s="78"/>
      <c r="J58" s="78"/>
      <c r="K58" s="78"/>
      <c r="L58" s="78"/>
      <c r="M58" s="78"/>
      <c r="N58" s="78"/>
      <c r="O58" s="79"/>
      <c r="P58" s="25"/>
    </row>
    <row r="59" spans="1:16" x14ac:dyDescent="0.35">
      <c r="A59" s="50"/>
      <c r="D59" s="25"/>
      <c r="E59" s="3" t="s">
        <v>51</v>
      </c>
      <c r="F59" s="80"/>
      <c r="G59" s="81"/>
      <c r="H59" s="81"/>
      <c r="I59" s="81"/>
      <c r="J59" s="81"/>
      <c r="K59" s="81"/>
      <c r="L59" s="81"/>
      <c r="M59" s="81"/>
      <c r="N59" s="81"/>
      <c r="O59" s="82"/>
      <c r="P59" s="25"/>
    </row>
    <row r="60" spans="1:16" x14ac:dyDescent="0.35">
      <c r="A60" s="50"/>
      <c r="D60" s="25"/>
      <c r="E60" s="4" t="s">
        <v>52</v>
      </c>
      <c r="F60" s="77"/>
      <c r="G60" s="78"/>
      <c r="H60" s="78"/>
      <c r="I60" s="78"/>
      <c r="J60" s="78"/>
      <c r="K60" s="78"/>
      <c r="L60" s="78"/>
      <c r="M60" s="78"/>
      <c r="N60" s="78"/>
      <c r="O60" s="79"/>
      <c r="P60" s="25"/>
    </row>
    <row r="61" spans="1:16" x14ac:dyDescent="0.35">
      <c r="A61" s="50"/>
      <c r="D61" s="25"/>
      <c r="E61" s="3" t="s">
        <v>53</v>
      </c>
      <c r="F61" s="80"/>
      <c r="G61" s="81"/>
      <c r="H61" s="81"/>
      <c r="I61" s="81"/>
      <c r="J61" s="81"/>
      <c r="K61" s="81"/>
      <c r="L61" s="81"/>
      <c r="M61" s="81"/>
      <c r="N61" s="81"/>
      <c r="O61" s="82"/>
      <c r="P61" s="25"/>
    </row>
    <row r="62" spans="1:16" x14ac:dyDescent="0.35">
      <c r="A62" s="50"/>
      <c r="D62" s="25"/>
      <c r="E62" s="4" t="s">
        <v>54</v>
      </c>
      <c r="F62" s="77"/>
      <c r="G62" s="78"/>
      <c r="H62" s="78"/>
      <c r="I62" s="78"/>
      <c r="J62" s="78"/>
      <c r="K62" s="78"/>
      <c r="L62" s="78"/>
      <c r="M62" s="78"/>
      <c r="N62" s="78"/>
      <c r="O62" s="79"/>
      <c r="P62" s="25"/>
    </row>
    <row r="63" spans="1:16" ht="15" customHeight="1" x14ac:dyDescent="0.35">
      <c r="A63" s="50"/>
      <c r="D63" s="25"/>
      <c r="E63" s="3" t="s">
        <v>55</v>
      </c>
      <c r="F63" s="80"/>
      <c r="G63" s="81"/>
      <c r="H63" s="81"/>
      <c r="I63" s="81"/>
      <c r="J63" s="81"/>
      <c r="K63" s="81"/>
      <c r="L63" s="81"/>
      <c r="M63" s="81"/>
      <c r="N63" s="81"/>
      <c r="O63" s="82"/>
      <c r="P63" s="25"/>
    </row>
    <row r="64" spans="1:16" ht="15" customHeight="1" x14ac:dyDescent="0.35">
      <c r="A64" s="50"/>
      <c r="D64" s="25"/>
      <c r="E64" s="5" t="s">
        <v>56</v>
      </c>
      <c r="F64" s="83"/>
      <c r="G64" s="79"/>
      <c r="H64" s="79"/>
      <c r="I64" s="79"/>
      <c r="J64" s="79"/>
      <c r="K64" s="79"/>
      <c r="L64" s="79"/>
      <c r="M64" s="79"/>
      <c r="N64" s="79"/>
      <c r="O64" s="79"/>
      <c r="P64" s="25"/>
    </row>
    <row r="65" spans="1:16" ht="15" customHeight="1" thickBot="1" x14ac:dyDescent="0.4">
      <c r="A65" s="50"/>
      <c r="D65" s="30"/>
      <c r="E65" s="51" t="s">
        <v>57</v>
      </c>
      <c r="F65" s="84">
        <f t="shared" ref="F65:O65" si="5">SUM(F58:F64)</f>
        <v>0</v>
      </c>
      <c r="G65" s="85">
        <f t="shared" si="5"/>
        <v>0</v>
      </c>
      <c r="H65" s="85">
        <f t="shared" si="5"/>
        <v>0</v>
      </c>
      <c r="I65" s="85">
        <f t="shared" si="5"/>
        <v>0</v>
      </c>
      <c r="J65" s="85">
        <f t="shared" si="5"/>
        <v>0</v>
      </c>
      <c r="K65" s="85">
        <f t="shared" si="5"/>
        <v>0</v>
      </c>
      <c r="L65" s="85">
        <f t="shared" si="5"/>
        <v>0</v>
      </c>
      <c r="M65" s="85">
        <f t="shared" si="5"/>
        <v>0</v>
      </c>
      <c r="N65" s="85">
        <f t="shared" si="5"/>
        <v>0</v>
      </c>
      <c r="O65" s="86">
        <f t="shared" si="5"/>
        <v>0</v>
      </c>
      <c r="P65" s="25"/>
    </row>
    <row r="66" spans="1:16" ht="21.95" customHeight="1" x14ac:dyDescent="0.35">
      <c r="A66" s="50" t="s">
        <v>26</v>
      </c>
      <c r="D66" s="30"/>
      <c r="E66" s="7" t="str">
        <f>LEFT(_6_月[[#Headers],[6 月]],3)&amp;" 总计：正常工作时数"</f>
        <v>6 月 总计：正常工作时数</v>
      </c>
      <c r="F66" s="72">
        <f>SUM(_6_月[第 1 周],_6_月[第 2 周],_6_月[第 3 周],_6_月[第 4 周],_6_月[第 5 周])</f>
        <v>0</v>
      </c>
      <c r="G66" s="55" t="str">
        <f>LEFT(_6_月[[#Headers],[6 月]],3)&amp;" 总计：加班"</f>
        <v>6 月 总计：加班</v>
      </c>
      <c r="H66" s="55"/>
      <c r="I66" s="73">
        <f>SUM(_6_月[加班],_6_月[[加班  ]],_6_月[[加班   ]],_6_月[[加班    ]],_6_月[[加班     ]])</f>
        <v>0</v>
      </c>
      <c r="J66" s="9"/>
      <c r="K66" s="9"/>
      <c r="L66" s="9"/>
      <c r="M66" s="9"/>
      <c r="N66" s="9"/>
      <c r="O66" s="12"/>
      <c r="P66" s="25"/>
    </row>
    <row r="67" spans="1:16" ht="42" customHeight="1" x14ac:dyDescent="0.35">
      <c r="A67" s="50" t="s">
        <v>27</v>
      </c>
      <c r="D67" s="30"/>
      <c r="E67" s="63" t="s">
        <v>82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25"/>
    </row>
    <row r="68" spans="1:16" ht="30" customHeight="1" thickBot="1" x14ac:dyDescent="0.4">
      <c r="A68" s="50" t="s">
        <v>28</v>
      </c>
      <c r="D68" s="25"/>
      <c r="E68" s="32" t="s">
        <v>63</v>
      </c>
      <c r="F68" s="1" t="s">
        <v>69</v>
      </c>
      <c r="G68" s="8" t="s">
        <v>70</v>
      </c>
      <c r="H68" s="8" t="s">
        <v>71</v>
      </c>
      <c r="I68" s="8" t="s">
        <v>73</v>
      </c>
      <c r="J68" s="8" t="s">
        <v>74</v>
      </c>
      <c r="K68" s="8" t="s">
        <v>72</v>
      </c>
      <c r="L68" s="8" t="s">
        <v>76</v>
      </c>
      <c r="M68" s="8" t="s">
        <v>75</v>
      </c>
      <c r="N68" s="8" t="s">
        <v>78</v>
      </c>
      <c r="O68" s="15" t="s">
        <v>79</v>
      </c>
      <c r="P68" s="25"/>
    </row>
    <row r="69" spans="1:16" ht="14.25" customHeight="1" x14ac:dyDescent="0.35">
      <c r="A69" s="50"/>
      <c r="D69" s="25"/>
      <c r="E69" s="4" t="s">
        <v>50</v>
      </c>
      <c r="F69" s="77"/>
      <c r="G69" s="78"/>
      <c r="H69" s="78"/>
      <c r="I69" s="78"/>
      <c r="J69" s="78"/>
      <c r="K69" s="78"/>
      <c r="L69" s="78"/>
      <c r="M69" s="78"/>
      <c r="N69" s="78"/>
      <c r="O69" s="79"/>
      <c r="P69" s="25"/>
    </row>
    <row r="70" spans="1:16" ht="14.25" customHeight="1" x14ac:dyDescent="0.35">
      <c r="A70" s="50"/>
      <c r="D70" s="25"/>
      <c r="E70" s="3" t="s">
        <v>51</v>
      </c>
      <c r="F70" s="80"/>
      <c r="G70" s="81"/>
      <c r="H70" s="81"/>
      <c r="I70" s="81"/>
      <c r="J70" s="81"/>
      <c r="K70" s="81"/>
      <c r="L70" s="81"/>
      <c r="M70" s="81"/>
      <c r="N70" s="81"/>
      <c r="O70" s="82"/>
      <c r="P70" s="25"/>
    </row>
    <row r="71" spans="1:16" ht="14.25" customHeight="1" x14ac:dyDescent="0.35">
      <c r="A71" s="50"/>
      <c r="D71" s="25"/>
      <c r="E71" s="4" t="s">
        <v>52</v>
      </c>
      <c r="F71" s="77"/>
      <c r="G71" s="78"/>
      <c r="H71" s="78"/>
      <c r="I71" s="78"/>
      <c r="J71" s="78"/>
      <c r="K71" s="78"/>
      <c r="L71" s="78"/>
      <c r="M71" s="78"/>
      <c r="N71" s="78"/>
      <c r="O71" s="79"/>
      <c r="P71" s="25"/>
    </row>
    <row r="72" spans="1:16" ht="14.25" customHeight="1" x14ac:dyDescent="0.35">
      <c r="A72" s="50"/>
      <c r="D72" s="25"/>
      <c r="E72" s="3" t="s">
        <v>53</v>
      </c>
      <c r="F72" s="80"/>
      <c r="G72" s="81"/>
      <c r="H72" s="81"/>
      <c r="I72" s="81"/>
      <c r="J72" s="81"/>
      <c r="K72" s="81"/>
      <c r="L72" s="81"/>
      <c r="M72" s="81"/>
      <c r="N72" s="81"/>
      <c r="O72" s="82"/>
      <c r="P72" s="25"/>
    </row>
    <row r="73" spans="1:16" ht="14.25" customHeight="1" x14ac:dyDescent="0.35">
      <c r="A73" s="50"/>
      <c r="D73" s="25"/>
      <c r="E73" s="4" t="s">
        <v>54</v>
      </c>
      <c r="F73" s="77"/>
      <c r="G73" s="78"/>
      <c r="H73" s="78"/>
      <c r="I73" s="78"/>
      <c r="J73" s="78"/>
      <c r="K73" s="78"/>
      <c r="L73" s="78"/>
      <c r="M73" s="78"/>
      <c r="N73" s="78"/>
      <c r="O73" s="79"/>
      <c r="P73" s="25"/>
    </row>
    <row r="74" spans="1:16" ht="14.25" customHeight="1" x14ac:dyDescent="0.35">
      <c r="A74" s="50"/>
      <c r="D74" s="25"/>
      <c r="E74" s="3" t="s">
        <v>55</v>
      </c>
      <c r="F74" s="80"/>
      <c r="G74" s="81"/>
      <c r="H74" s="81"/>
      <c r="I74" s="81"/>
      <c r="J74" s="81"/>
      <c r="K74" s="81"/>
      <c r="L74" s="81"/>
      <c r="M74" s="81"/>
      <c r="N74" s="81"/>
      <c r="O74" s="82"/>
      <c r="P74" s="25"/>
    </row>
    <row r="75" spans="1:16" ht="14.25" customHeight="1" x14ac:dyDescent="0.35">
      <c r="A75" s="50"/>
      <c r="D75" s="25"/>
      <c r="E75" s="5" t="s">
        <v>56</v>
      </c>
      <c r="F75" s="83"/>
      <c r="G75" s="79"/>
      <c r="H75" s="79"/>
      <c r="I75" s="79"/>
      <c r="J75" s="79"/>
      <c r="K75" s="79"/>
      <c r="L75" s="79"/>
      <c r="M75" s="79"/>
      <c r="N75" s="79"/>
      <c r="O75" s="79"/>
      <c r="P75" s="25"/>
    </row>
    <row r="76" spans="1:16" ht="17.25" thickBot="1" x14ac:dyDescent="0.4">
      <c r="A76" s="50"/>
      <c r="D76" s="30"/>
      <c r="E76" s="51" t="s">
        <v>57</v>
      </c>
      <c r="F76" s="84">
        <f t="shared" ref="F76:O76" si="6">SUM(F69:F75)</f>
        <v>0</v>
      </c>
      <c r="G76" s="85">
        <f t="shared" si="6"/>
        <v>0</v>
      </c>
      <c r="H76" s="85">
        <f t="shared" si="6"/>
        <v>0</v>
      </c>
      <c r="I76" s="85">
        <f t="shared" si="6"/>
        <v>0</v>
      </c>
      <c r="J76" s="85">
        <f t="shared" si="6"/>
        <v>0</v>
      </c>
      <c r="K76" s="85">
        <f t="shared" si="6"/>
        <v>0</v>
      </c>
      <c r="L76" s="85">
        <f t="shared" si="6"/>
        <v>0</v>
      </c>
      <c r="M76" s="85">
        <f t="shared" si="6"/>
        <v>0</v>
      </c>
      <c r="N76" s="85">
        <f t="shared" si="6"/>
        <v>0</v>
      </c>
      <c r="O76" s="86">
        <f t="shared" si="6"/>
        <v>0</v>
      </c>
      <c r="P76" s="25"/>
    </row>
    <row r="77" spans="1:16" ht="21.95" customHeight="1" x14ac:dyDescent="0.35">
      <c r="A77" s="50" t="s">
        <v>29</v>
      </c>
      <c r="D77" s="30"/>
      <c r="E77" s="7" t="str">
        <f>LEFT(_7_月[[#Headers],[7 月]],3)&amp;" 总计：正常工作时数"</f>
        <v>7 月 总计：正常工作时数</v>
      </c>
      <c r="F77" s="72">
        <f>SUM(_7_月[第 1 周],_7_月[第 2 周],_7_月[第 3 周],_7_月[第 4 周],_7_月[第 5 周])</f>
        <v>0</v>
      </c>
      <c r="G77" s="55" t="str">
        <f>LEFT(_7_月[[#Headers],[7 月]],3)&amp;" 总计：加班"</f>
        <v>7 月 总计：加班</v>
      </c>
      <c r="H77" s="55"/>
      <c r="I77" s="73">
        <f>SUM(_7_月[加班],_7_月[[加班 ]],_7_月[[加班  ]],_7_月[[加班   ]],_7_月[[加班     ]])</f>
        <v>0</v>
      </c>
      <c r="J77" s="9"/>
      <c r="K77" s="9"/>
      <c r="L77" s="9"/>
      <c r="M77" s="9"/>
      <c r="N77" s="9"/>
      <c r="O77" s="12"/>
      <c r="P77" s="25"/>
    </row>
    <row r="78" spans="1:16" x14ac:dyDescent="0.35">
      <c r="A78" s="50"/>
      <c r="D78" s="25"/>
      <c r="E78" s="25"/>
      <c r="F78" s="25"/>
      <c r="G78" s="41"/>
      <c r="H78" s="41"/>
      <c r="I78" s="41"/>
      <c r="J78" s="41"/>
      <c r="K78" s="41"/>
      <c r="L78" s="41"/>
      <c r="M78" s="41"/>
      <c r="N78" s="41"/>
      <c r="O78" s="41"/>
      <c r="P78" s="25"/>
    </row>
    <row r="79" spans="1:16" s="36" customFormat="1" ht="30" customHeight="1" thickBot="1" x14ac:dyDescent="0.4">
      <c r="A79" s="53" t="s">
        <v>30</v>
      </c>
      <c r="B79" s="34"/>
      <c r="C79" s="34"/>
      <c r="D79" s="35"/>
      <c r="E79" s="32" t="s">
        <v>64</v>
      </c>
      <c r="F79" s="8" t="s">
        <v>69</v>
      </c>
      <c r="G79" s="8" t="s">
        <v>70</v>
      </c>
      <c r="H79" s="8" t="s">
        <v>71</v>
      </c>
      <c r="I79" s="8" t="s">
        <v>73</v>
      </c>
      <c r="J79" s="8" t="s">
        <v>74</v>
      </c>
      <c r="K79" s="8" t="s">
        <v>75</v>
      </c>
      <c r="L79" s="8" t="s">
        <v>76</v>
      </c>
      <c r="M79" s="8" t="s">
        <v>72</v>
      </c>
      <c r="N79" s="8" t="s">
        <v>78</v>
      </c>
      <c r="O79" s="15" t="s">
        <v>77</v>
      </c>
      <c r="P79" s="35"/>
    </row>
    <row r="80" spans="1:16" ht="14.25" customHeight="1" x14ac:dyDescent="0.35">
      <c r="A80" s="50"/>
      <c r="D80" s="25"/>
      <c r="E80" s="4" t="s"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9"/>
      <c r="P80" s="25"/>
    </row>
    <row r="81" spans="1:16" ht="14.25" customHeight="1" x14ac:dyDescent="0.35">
      <c r="A81" s="50"/>
      <c r="D81" s="25"/>
      <c r="E81" s="3" t="s">
        <v>51</v>
      </c>
      <c r="F81" s="80"/>
      <c r="G81" s="81"/>
      <c r="H81" s="81"/>
      <c r="I81" s="81"/>
      <c r="J81" s="81"/>
      <c r="K81" s="81"/>
      <c r="L81" s="81"/>
      <c r="M81" s="81"/>
      <c r="N81" s="81"/>
      <c r="O81" s="82"/>
      <c r="P81" s="25"/>
    </row>
    <row r="82" spans="1:16" ht="14.25" customHeight="1" x14ac:dyDescent="0.35">
      <c r="A82" s="50"/>
      <c r="D82" s="25"/>
      <c r="E82" s="4" t="s">
        <v>52</v>
      </c>
      <c r="F82" s="77"/>
      <c r="G82" s="78"/>
      <c r="H82" s="78"/>
      <c r="I82" s="78"/>
      <c r="J82" s="78"/>
      <c r="K82" s="78"/>
      <c r="L82" s="78"/>
      <c r="M82" s="78"/>
      <c r="N82" s="78"/>
      <c r="O82" s="79"/>
      <c r="P82" s="25"/>
    </row>
    <row r="83" spans="1:16" ht="14.25" customHeight="1" x14ac:dyDescent="0.35">
      <c r="A83" s="50"/>
      <c r="D83" s="25"/>
      <c r="E83" s="3" t="s">
        <v>53</v>
      </c>
      <c r="F83" s="80"/>
      <c r="G83" s="81"/>
      <c r="H83" s="81"/>
      <c r="I83" s="81"/>
      <c r="J83" s="81"/>
      <c r="K83" s="81"/>
      <c r="L83" s="81"/>
      <c r="M83" s="81"/>
      <c r="N83" s="81"/>
      <c r="O83" s="82"/>
      <c r="P83" s="25"/>
    </row>
    <row r="84" spans="1:16" ht="14.25" customHeight="1" x14ac:dyDescent="0.35">
      <c r="A84" s="50"/>
      <c r="D84" s="25"/>
      <c r="E84" s="4" t="s">
        <v>54</v>
      </c>
      <c r="F84" s="77"/>
      <c r="G84" s="78"/>
      <c r="H84" s="78"/>
      <c r="I84" s="78"/>
      <c r="J84" s="78"/>
      <c r="K84" s="78"/>
      <c r="L84" s="78"/>
      <c r="M84" s="78"/>
      <c r="N84" s="78"/>
      <c r="O84" s="79"/>
      <c r="P84" s="25"/>
    </row>
    <row r="85" spans="1:16" ht="14.25" customHeight="1" x14ac:dyDescent="0.35">
      <c r="A85" s="50"/>
      <c r="D85" s="25"/>
      <c r="E85" s="3" t="s">
        <v>55</v>
      </c>
      <c r="F85" s="80"/>
      <c r="G85" s="81"/>
      <c r="H85" s="81"/>
      <c r="I85" s="81"/>
      <c r="J85" s="81"/>
      <c r="K85" s="81"/>
      <c r="L85" s="81"/>
      <c r="M85" s="81"/>
      <c r="N85" s="81"/>
      <c r="O85" s="82"/>
      <c r="P85" s="25"/>
    </row>
    <row r="86" spans="1:16" ht="14.25" customHeight="1" thickBot="1" x14ac:dyDescent="0.4">
      <c r="A86" s="50"/>
      <c r="D86" s="25"/>
      <c r="E86" s="5" t="s">
        <v>56</v>
      </c>
      <c r="F86" s="83"/>
      <c r="G86" s="79"/>
      <c r="H86" s="79"/>
      <c r="I86" s="79"/>
      <c r="J86" s="79"/>
      <c r="K86" s="79"/>
      <c r="L86" s="79"/>
      <c r="M86" s="79"/>
      <c r="N86" s="79"/>
      <c r="O86" s="79"/>
      <c r="P86" s="25"/>
    </row>
    <row r="87" spans="1:16" ht="17.25" thickBot="1" x14ac:dyDescent="0.4">
      <c r="A87" s="50"/>
      <c r="D87" s="25"/>
      <c r="E87" s="54" t="s">
        <v>57</v>
      </c>
      <c r="F87" s="80">
        <f>SUBTOTAL(109,_8_月[第 1 周])</f>
        <v>0</v>
      </c>
      <c r="G87" s="80">
        <f>SUBTOTAL(109,_8_月[加班])</f>
        <v>0</v>
      </c>
      <c r="H87" s="80">
        <f>SUBTOTAL(109,_8_月[第 2 周])</f>
        <v>0</v>
      </c>
      <c r="I87" s="80">
        <f>SUBTOTAL(109,_8_月[[加班 ]])</f>
        <v>0</v>
      </c>
      <c r="J87" s="80">
        <f>SUBTOTAL(109,_8_月[第 3 周])</f>
        <v>0</v>
      </c>
      <c r="K87" s="80">
        <f>SUBTOTAL(109,_8_月[[加班   ]])</f>
        <v>0</v>
      </c>
      <c r="L87" s="80">
        <f>SUBTOTAL(109,_8_月[第 4 周])</f>
        <v>0</v>
      </c>
      <c r="M87" s="80">
        <f>SUBTOTAL(109,_8_月[[加班  ]])</f>
        <v>0</v>
      </c>
      <c r="N87" s="80">
        <f>SUBTOTAL(109,_8_月[第 5 周])</f>
        <v>0</v>
      </c>
      <c r="O87" s="80">
        <f>SUBTOTAL(109,_8_月[[加班    ]])</f>
        <v>0</v>
      </c>
      <c r="P87" s="25"/>
    </row>
    <row r="88" spans="1:16" ht="21.95" customHeight="1" x14ac:dyDescent="0.35">
      <c r="A88" s="50" t="s">
        <v>31</v>
      </c>
      <c r="D88" s="30"/>
      <c r="E88" s="7" t="str">
        <f>LEFT(_8_月[[#Headers],[8 月]],3)&amp;" 总计：正常工作时数"</f>
        <v>8 月 总计：正常工作时数</v>
      </c>
      <c r="F88" s="38">
        <f>SUM(_8_月[第 1 周],_8_月[第 2 周],_8_月[第 3 周],_8_月[第 4 周],_8_月[第 5 周])</f>
        <v>0</v>
      </c>
      <c r="G88" s="55" t="str">
        <f>LEFT(_8_月[[#Headers],[8 月]],3)&amp;" 总计：加班"</f>
        <v>8 月 总计：加班</v>
      </c>
      <c r="H88" s="55"/>
      <c r="I88" s="39">
        <f>SUM(_8_月[加班],_8_月[[加班 ]],_8_月[[加班   ]],_8_月[[加班  ]],_8_月[[加班    ]])</f>
        <v>0</v>
      </c>
      <c r="J88" s="9"/>
      <c r="K88" s="9"/>
      <c r="L88" s="9"/>
      <c r="M88" s="9"/>
      <c r="N88" s="9"/>
      <c r="O88" s="12"/>
      <c r="P88" s="25"/>
    </row>
    <row r="89" spans="1:16" x14ac:dyDescent="0.35">
      <c r="A89" s="50"/>
      <c r="D89" s="25"/>
      <c r="E89" s="25"/>
      <c r="F89" s="25"/>
      <c r="G89" s="41"/>
      <c r="H89" s="41"/>
      <c r="I89" s="41"/>
      <c r="J89" s="41"/>
      <c r="K89" s="41"/>
      <c r="L89" s="41"/>
      <c r="M89" s="41"/>
      <c r="N89" s="41"/>
      <c r="O89" s="41"/>
      <c r="P89" s="25"/>
    </row>
    <row r="90" spans="1:16" s="36" customFormat="1" ht="30" customHeight="1" thickBot="1" x14ac:dyDescent="0.4">
      <c r="A90" s="53" t="s">
        <v>32</v>
      </c>
      <c r="B90" s="34"/>
      <c r="C90" s="34"/>
      <c r="D90" s="35"/>
      <c r="E90" s="32" t="s">
        <v>65</v>
      </c>
      <c r="F90" s="8" t="s">
        <v>69</v>
      </c>
      <c r="G90" s="8" t="s">
        <v>70</v>
      </c>
      <c r="H90" s="8" t="s">
        <v>71</v>
      </c>
      <c r="I90" s="8" t="s">
        <v>73</v>
      </c>
      <c r="J90" s="8" t="s">
        <v>74</v>
      </c>
      <c r="K90" s="8" t="s">
        <v>72</v>
      </c>
      <c r="L90" s="8" t="s">
        <v>76</v>
      </c>
      <c r="M90" s="8" t="s">
        <v>75</v>
      </c>
      <c r="N90" s="8" t="s">
        <v>78</v>
      </c>
      <c r="O90" s="15" t="s">
        <v>77</v>
      </c>
      <c r="P90" s="35"/>
    </row>
    <row r="91" spans="1:16" ht="14.25" customHeight="1" x14ac:dyDescent="0.35">
      <c r="A91" s="50"/>
      <c r="D91" s="25"/>
      <c r="E91" s="4" t="s">
        <v>50</v>
      </c>
      <c r="F91" s="77"/>
      <c r="G91" s="78"/>
      <c r="H91" s="78"/>
      <c r="I91" s="78"/>
      <c r="J91" s="78"/>
      <c r="K91" s="78"/>
      <c r="L91" s="78"/>
      <c r="M91" s="78"/>
      <c r="N91" s="78"/>
      <c r="O91" s="79"/>
      <c r="P91" s="25"/>
    </row>
    <row r="92" spans="1:16" ht="14.25" customHeight="1" x14ac:dyDescent="0.35">
      <c r="A92" s="50"/>
      <c r="D92" s="25"/>
      <c r="E92" s="3" t="s">
        <v>51</v>
      </c>
      <c r="F92" s="80"/>
      <c r="G92" s="81"/>
      <c r="H92" s="81"/>
      <c r="I92" s="81"/>
      <c r="J92" s="81"/>
      <c r="K92" s="81"/>
      <c r="L92" s="81"/>
      <c r="M92" s="81"/>
      <c r="N92" s="81"/>
      <c r="O92" s="82"/>
      <c r="P92" s="25"/>
    </row>
    <row r="93" spans="1:16" ht="14.25" customHeight="1" x14ac:dyDescent="0.35">
      <c r="A93" s="50"/>
      <c r="D93" s="25"/>
      <c r="E93" s="4" t="s">
        <v>52</v>
      </c>
      <c r="F93" s="77"/>
      <c r="G93" s="78"/>
      <c r="H93" s="78"/>
      <c r="I93" s="78"/>
      <c r="J93" s="78"/>
      <c r="K93" s="78"/>
      <c r="L93" s="78"/>
      <c r="M93" s="78"/>
      <c r="N93" s="78"/>
      <c r="O93" s="79"/>
      <c r="P93" s="25"/>
    </row>
    <row r="94" spans="1:16" ht="14.25" customHeight="1" x14ac:dyDescent="0.35">
      <c r="A94" s="50"/>
      <c r="D94" s="25"/>
      <c r="E94" s="3" t="s">
        <v>53</v>
      </c>
      <c r="F94" s="80"/>
      <c r="G94" s="81"/>
      <c r="H94" s="81"/>
      <c r="I94" s="81"/>
      <c r="J94" s="81"/>
      <c r="K94" s="81"/>
      <c r="L94" s="81"/>
      <c r="M94" s="81"/>
      <c r="N94" s="81"/>
      <c r="O94" s="82"/>
      <c r="P94" s="25"/>
    </row>
    <row r="95" spans="1:16" ht="14.25" customHeight="1" x14ac:dyDescent="0.35">
      <c r="A95" s="50"/>
      <c r="D95" s="25"/>
      <c r="E95" s="4" t="s">
        <v>54</v>
      </c>
      <c r="F95" s="77"/>
      <c r="G95" s="78"/>
      <c r="H95" s="78"/>
      <c r="I95" s="78"/>
      <c r="J95" s="78"/>
      <c r="K95" s="78"/>
      <c r="L95" s="78"/>
      <c r="M95" s="78"/>
      <c r="N95" s="78"/>
      <c r="O95" s="79"/>
      <c r="P95" s="25"/>
    </row>
    <row r="96" spans="1:16" ht="14.25" customHeight="1" x14ac:dyDescent="0.35">
      <c r="A96" s="50"/>
      <c r="D96" s="25"/>
      <c r="E96" s="3" t="s">
        <v>55</v>
      </c>
      <c r="F96" s="80"/>
      <c r="G96" s="81"/>
      <c r="H96" s="81"/>
      <c r="I96" s="81"/>
      <c r="J96" s="81"/>
      <c r="K96" s="81"/>
      <c r="L96" s="81"/>
      <c r="M96" s="81"/>
      <c r="N96" s="81"/>
      <c r="O96" s="82"/>
      <c r="P96" s="25"/>
    </row>
    <row r="97" spans="1:16" ht="14.25" customHeight="1" thickBot="1" x14ac:dyDescent="0.4">
      <c r="A97" s="50"/>
      <c r="D97" s="25"/>
      <c r="E97" s="5" t="s">
        <v>56</v>
      </c>
      <c r="F97" s="83"/>
      <c r="G97" s="79"/>
      <c r="H97" s="79"/>
      <c r="I97" s="79"/>
      <c r="J97" s="79"/>
      <c r="K97" s="79"/>
      <c r="L97" s="79"/>
      <c r="M97" s="79"/>
      <c r="N97" s="79"/>
      <c r="O97" s="79"/>
      <c r="P97" s="25"/>
    </row>
    <row r="98" spans="1:16" ht="17.25" thickBot="1" x14ac:dyDescent="0.4">
      <c r="A98" s="50"/>
      <c r="D98" s="25"/>
      <c r="E98" s="66" t="s">
        <v>57</v>
      </c>
      <c r="F98" s="80">
        <f>SUBTOTAL(109,_9_月[第 1 周])</f>
        <v>0</v>
      </c>
      <c r="G98" s="80">
        <f>SUBTOTAL(109,_9_月[加班])</f>
        <v>0</v>
      </c>
      <c r="H98" s="80">
        <f>SUBTOTAL(109,_9_月[第 2 周])</f>
        <v>0</v>
      </c>
      <c r="I98" s="80">
        <f>SUBTOTAL(109,_9_月[[加班 ]])</f>
        <v>0</v>
      </c>
      <c r="J98" s="80">
        <f>SUBTOTAL(109,_9_月[第 3 周])</f>
        <v>0</v>
      </c>
      <c r="K98" s="80">
        <f>SUBTOTAL(109,_9_月[[加班  ]])</f>
        <v>0</v>
      </c>
      <c r="L98" s="80">
        <f>SUBTOTAL(109,_9_月[第 4 周])</f>
        <v>0</v>
      </c>
      <c r="M98" s="80">
        <f>SUBTOTAL(109,_9_月[[加班   ]])</f>
        <v>0</v>
      </c>
      <c r="N98" s="80">
        <f>SUBTOTAL(109,_9_月[第 5 周])</f>
        <v>0</v>
      </c>
      <c r="O98" s="80">
        <f>SUBTOTAL(109,_9_月[[加班    ]])</f>
        <v>0</v>
      </c>
      <c r="P98" s="25"/>
    </row>
    <row r="99" spans="1:16" ht="21.95" customHeight="1" x14ac:dyDescent="0.35">
      <c r="A99" s="50" t="s">
        <v>33</v>
      </c>
      <c r="D99" s="30"/>
      <c r="E99" s="7" t="str">
        <f>LEFT(_9_月[[#Headers],[9 月]],3)&amp;" 总计：正常工作时数"</f>
        <v>9 月 总计：正常工作时数</v>
      </c>
      <c r="F99" s="38">
        <f>SUM(_9_月[第 1 周],_9_月[第 2 周],_9_月[第 3 周],_9_月[第 4 周],_9_月[第 5 周])</f>
        <v>0</v>
      </c>
      <c r="G99" s="55" t="str">
        <f>LEFT(_9_月[[#Headers],[9 月]],3)&amp;" 总计：加班"</f>
        <v>9 月 总计：加班</v>
      </c>
      <c r="H99" s="55"/>
      <c r="I99" s="39">
        <f>SUM(_9_月[加班],_9_月[[加班 ]],_9_月[[加班  ]],_9_月[[加班   ]],_9_月[[加班    ]])</f>
        <v>0</v>
      </c>
      <c r="J99" s="9"/>
      <c r="K99" s="9"/>
      <c r="L99" s="9"/>
      <c r="M99" s="9"/>
      <c r="N99" s="9"/>
      <c r="O99" s="12"/>
      <c r="P99" s="25"/>
    </row>
    <row r="100" spans="1:16" ht="42" customHeight="1" thickBot="1" x14ac:dyDescent="0.4">
      <c r="A100" s="50" t="s">
        <v>34</v>
      </c>
      <c r="D100" s="25"/>
      <c r="E100" s="60" t="s">
        <v>83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2"/>
      <c r="P100" s="25"/>
    </row>
    <row r="101" spans="1:16" ht="30" customHeight="1" thickTop="1" thickBot="1" x14ac:dyDescent="0.4">
      <c r="A101" s="50" t="s">
        <v>35</v>
      </c>
      <c r="D101" s="25"/>
      <c r="E101" s="32" t="s">
        <v>66</v>
      </c>
      <c r="F101" s="1" t="s">
        <v>69</v>
      </c>
      <c r="G101" s="8" t="s">
        <v>70</v>
      </c>
      <c r="H101" s="8" t="s">
        <v>71</v>
      </c>
      <c r="I101" s="8" t="s">
        <v>73</v>
      </c>
      <c r="J101" s="8" t="s">
        <v>74</v>
      </c>
      <c r="K101" s="8" t="s">
        <v>72</v>
      </c>
      <c r="L101" s="8" t="s">
        <v>76</v>
      </c>
      <c r="M101" s="8" t="s">
        <v>75</v>
      </c>
      <c r="N101" s="8" t="s">
        <v>78</v>
      </c>
      <c r="O101" s="15" t="s">
        <v>77</v>
      </c>
      <c r="P101" s="25"/>
    </row>
    <row r="102" spans="1:16" ht="14.25" customHeight="1" x14ac:dyDescent="0.35">
      <c r="A102" s="50"/>
      <c r="D102" s="25"/>
      <c r="E102" s="4" t="s">
        <v>50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9"/>
      <c r="P102" s="25"/>
    </row>
    <row r="103" spans="1:16" ht="14.25" customHeight="1" x14ac:dyDescent="0.35">
      <c r="A103" s="50"/>
      <c r="D103" s="25"/>
      <c r="E103" s="3" t="s">
        <v>51</v>
      </c>
      <c r="F103" s="80"/>
      <c r="G103" s="81"/>
      <c r="H103" s="81"/>
      <c r="I103" s="81"/>
      <c r="J103" s="81"/>
      <c r="K103" s="81"/>
      <c r="L103" s="81"/>
      <c r="M103" s="81"/>
      <c r="N103" s="81"/>
      <c r="O103" s="82"/>
      <c r="P103" s="25"/>
    </row>
    <row r="104" spans="1:16" ht="14.25" customHeight="1" x14ac:dyDescent="0.35">
      <c r="A104" s="50"/>
      <c r="D104" s="25"/>
      <c r="E104" s="4" t="s">
        <v>52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9"/>
      <c r="P104" s="25"/>
    </row>
    <row r="105" spans="1:16" ht="14.25" customHeight="1" x14ac:dyDescent="0.35">
      <c r="A105" s="50"/>
      <c r="D105" s="25"/>
      <c r="E105" s="3" t="s">
        <v>53</v>
      </c>
      <c r="F105" s="80"/>
      <c r="G105" s="81"/>
      <c r="H105" s="81"/>
      <c r="I105" s="81"/>
      <c r="J105" s="81"/>
      <c r="K105" s="81"/>
      <c r="L105" s="81"/>
      <c r="M105" s="81"/>
      <c r="N105" s="81"/>
      <c r="O105" s="82"/>
      <c r="P105" s="25"/>
    </row>
    <row r="106" spans="1:16" ht="14.25" customHeight="1" x14ac:dyDescent="0.35">
      <c r="A106" s="50"/>
      <c r="D106" s="25"/>
      <c r="E106" s="4" t="s">
        <v>54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9"/>
      <c r="P106" s="25"/>
    </row>
    <row r="107" spans="1:16" ht="14.25" customHeight="1" x14ac:dyDescent="0.35">
      <c r="A107" s="50"/>
      <c r="D107" s="25"/>
      <c r="E107" s="3" t="s">
        <v>55</v>
      </c>
      <c r="F107" s="80"/>
      <c r="G107" s="81"/>
      <c r="H107" s="81"/>
      <c r="I107" s="81"/>
      <c r="J107" s="81"/>
      <c r="K107" s="81"/>
      <c r="L107" s="81"/>
      <c r="M107" s="81"/>
      <c r="N107" s="81"/>
      <c r="O107" s="82"/>
      <c r="P107" s="25"/>
    </row>
    <row r="108" spans="1:16" ht="14.25" customHeight="1" thickBot="1" x14ac:dyDescent="0.4">
      <c r="A108" s="50"/>
      <c r="D108" s="25"/>
      <c r="E108" s="5" t="s">
        <v>56</v>
      </c>
      <c r="F108" s="83"/>
      <c r="G108" s="79"/>
      <c r="H108" s="79"/>
      <c r="I108" s="79"/>
      <c r="J108" s="79"/>
      <c r="K108" s="79"/>
      <c r="L108" s="79"/>
      <c r="M108" s="79"/>
      <c r="N108" s="79"/>
      <c r="O108" s="79"/>
      <c r="P108" s="25"/>
    </row>
    <row r="109" spans="1:16" ht="17.25" thickBot="1" x14ac:dyDescent="0.4">
      <c r="A109" s="50"/>
      <c r="D109" s="25"/>
      <c r="E109" s="54" t="s">
        <v>57</v>
      </c>
      <c r="F109" s="80">
        <f>SUBTOTAL(109,_10_月[第 1 周])</f>
        <v>0</v>
      </c>
      <c r="G109" s="80">
        <f>SUBTOTAL(109,_10_月[加班])</f>
        <v>0</v>
      </c>
      <c r="H109" s="80">
        <f>SUBTOTAL(109,_10_月[第 2 周])</f>
        <v>0</v>
      </c>
      <c r="I109" s="80">
        <f>SUBTOTAL(109,_10_月[[加班 ]])</f>
        <v>0</v>
      </c>
      <c r="J109" s="80">
        <f>SUBTOTAL(109,_10_月[第 3 周])</f>
        <v>0</v>
      </c>
      <c r="K109" s="80">
        <f>SUBTOTAL(109,_10_月[[加班  ]])</f>
        <v>0</v>
      </c>
      <c r="L109" s="80">
        <f>SUBTOTAL(109,_10_月[第 4 周])</f>
        <v>0</v>
      </c>
      <c r="M109" s="80">
        <f>SUBTOTAL(109,_10_月[[加班   ]])</f>
        <v>0</v>
      </c>
      <c r="N109" s="80">
        <f>SUBTOTAL(109,_10_月[第 5 周])</f>
        <v>0</v>
      </c>
      <c r="O109" s="80">
        <f>SUBTOTAL(109,_10_月[[加班    ]])</f>
        <v>0</v>
      </c>
      <c r="P109" s="25"/>
    </row>
    <row r="110" spans="1:16" ht="21.95" customHeight="1" x14ac:dyDescent="0.35">
      <c r="A110" s="50" t="s">
        <v>36</v>
      </c>
      <c r="D110" s="30"/>
      <c r="E110" s="7" t="str">
        <f>LEFT(_10_月[[#Headers],[10 月]],4)&amp;" 总计：正常工作时数"</f>
        <v>10 月 总计：正常工作时数</v>
      </c>
      <c r="F110" s="38">
        <f>SUM(_10_月[第 1 周],_10_月[第 2 周],_10_月[第 3 周],_10_月[第 4 周],_10_月[第 5 周])</f>
        <v>0</v>
      </c>
      <c r="G110" s="55" t="str">
        <f>LEFT(_10_月[[#Headers],[10 月]],4)&amp;" 总计：加班"</f>
        <v>10 月 总计：加班</v>
      </c>
      <c r="H110" s="55"/>
      <c r="I110" s="39">
        <f>SUM(_10_月[加班],_10_月[[加班 ]],_10_月[[加班  ]],_10_月[[加班   ]],_10_月[[加班    ]])</f>
        <v>0</v>
      </c>
      <c r="J110" s="9"/>
      <c r="K110" s="9"/>
      <c r="L110" s="9"/>
      <c r="M110" s="9"/>
      <c r="N110" s="9"/>
      <c r="O110" s="12"/>
      <c r="P110" s="25"/>
    </row>
    <row r="111" spans="1:16" x14ac:dyDescent="0.35">
      <c r="A111" s="50"/>
      <c r="D111" s="25"/>
      <c r="E111" s="25"/>
      <c r="F111" s="25"/>
      <c r="G111" s="41"/>
      <c r="H111" s="41"/>
      <c r="I111" s="41"/>
      <c r="J111" s="41"/>
      <c r="K111" s="41"/>
      <c r="L111" s="41"/>
      <c r="M111" s="41"/>
      <c r="N111" s="41"/>
      <c r="O111" s="41"/>
      <c r="P111" s="25"/>
    </row>
    <row r="112" spans="1:16" s="36" customFormat="1" ht="30" customHeight="1" thickBot="1" x14ac:dyDescent="0.4">
      <c r="A112" s="53" t="s">
        <v>37</v>
      </c>
      <c r="B112" s="34"/>
      <c r="C112" s="34"/>
      <c r="D112" s="35"/>
      <c r="E112" s="32" t="s">
        <v>67</v>
      </c>
      <c r="F112" s="8" t="s">
        <v>69</v>
      </c>
      <c r="G112" s="8" t="s">
        <v>70</v>
      </c>
      <c r="H112" s="8" t="s">
        <v>71</v>
      </c>
      <c r="I112" s="8" t="s">
        <v>73</v>
      </c>
      <c r="J112" s="8" t="s">
        <v>74</v>
      </c>
      <c r="K112" s="8" t="s">
        <v>72</v>
      </c>
      <c r="L112" s="8" t="s">
        <v>76</v>
      </c>
      <c r="M112" s="8" t="s">
        <v>77</v>
      </c>
      <c r="N112" s="8" t="s">
        <v>78</v>
      </c>
      <c r="O112" s="15" t="s">
        <v>79</v>
      </c>
      <c r="P112" s="35"/>
    </row>
    <row r="113" spans="1:16" ht="14.25" customHeight="1" x14ac:dyDescent="0.35">
      <c r="A113" s="50"/>
      <c r="D113" s="25"/>
      <c r="E113" s="4" t="s">
        <v>50</v>
      </c>
      <c r="F113" s="77"/>
      <c r="G113" s="78"/>
      <c r="H113" s="78"/>
      <c r="I113" s="78"/>
      <c r="J113" s="78"/>
      <c r="K113" s="78"/>
      <c r="L113" s="78"/>
      <c r="M113" s="78"/>
      <c r="N113" s="78"/>
      <c r="O113" s="79"/>
      <c r="P113" s="25"/>
    </row>
    <row r="114" spans="1:16" ht="14.25" customHeight="1" x14ac:dyDescent="0.35">
      <c r="A114" s="50"/>
      <c r="D114" s="25"/>
      <c r="E114" s="3" t="s">
        <v>51</v>
      </c>
      <c r="F114" s="80"/>
      <c r="G114" s="81"/>
      <c r="H114" s="81"/>
      <c r="I114" s="81"/>
      <c r="J114" s="81"/>
      <c r="K114" s="81"/>
      <c r="L114" s="81"/>
      <c r="M114" s="81"/>
      <c r="N114" s="81"/>
      <c r="O114" s="82"/>
      <c r="P114" s="25"/>
    </row>
    <row r="115" spans="1:16" ht="14.25" customHeight="1" x14ac:dyDescent="0.35">
      <c r="A115" s="50"/>
      <c r="D115" s="25"/>
      <c r="E115" s="4" t="s">
        <v>52</v>
      </c>
      <c r="F115" s="77"/>
      <c r="G115" s="78"/>
      <c r="H115" s="78"/>
      <c r="I115" s="78"/>
      <c r="J115" s="78"/>
      <c r="K115" s="78"/>
      <c r="L115" s="78"/>
      <c r="M115" s="78"/>
      <c r="N115" s="78"/>
      <c r="O115" s="79"/>
      <c r="P115" s="25"/>
    </row>
    <row r="116" spans="1:16" ht="14.25" customHeight="1" x14ac:dyDescent="0.35">
      <c r="A116" s="50"/>
      <c r="D116" s="25"/>
      <c r="E116" s="3" t="s">
        <v>53</v>
      </c>
      <c r="F116" s="87"/>
      <c r="G116" s="88"/>
      <c r="H116" s="88"/>
      <c r="I116" s="88"/>
      <c r="J116" s="88"/>
      <c r="K116" s="88"/>
      <c r="L116" s="88"/>
      <c r="M116" s="88"/>
      <c r="N116" s="88"/>
      <c r="O116" s="89"/>
      <c r="P116" s="25"/>
    </row>
    <row r="117" spans="1:16" ht="14.25" customHeight="1" x14ac:dyDescent="0.35">
      <c r="A117" s="50"/>
      <c r="D117" s="25"/>
      <c r="E117" s="4" t="s">
        <v>54</v>
      </c>
      <c r="F117" s="77"/>
      <c r="G117" s="78"/>
      <c r="H117" s="78"/>
      <c r="I117" s="78"/>
      <c r="J117" s="78"/>
      <c r="K117" s="78"/>
      <c r="L117" s="78"/>
      <c r="M117" s="78"/>
      <c r="N117" s="78"/>
      <c r="O117" s="79"/>
      <c r="P117" s="25"/>
    </row>
    <row r="118" spans="1:16" ht="14.25" customHeight="1" x14ac:dyDescent="0.35">
      <c r="A118" s="50"/>
      <c r="D118" s="25"/>
      <c r="E118" s="3" t="s">
        <v>55</v>
      </c>
      <c r="F118" s="87"/>
      <c r="G118" s="88"/>
      <c r="H118" s="88"/>
      <c r="I118" s="88"/>
      <c r="J118" s="88"/>
      <c r="K118" s="88"/>
      <c r="L118" s="88"/>
      <c r="M118" s="88"/>
      <c r="N118" s="88"/>
      <c r="O118" s="89"/>
      <c r="P118" s="25"/>
    </row>
    <row r="119" spans="1:16" ht="14.25" customHeight="1" thickBot="1" x14ac:dyDescent="0.4">
      <c r="A119" s="50"/>
      <c r="D119" s="25"/>
      <c r="E119" s="5" t="s">
        <v>56</v>
      </c>
      <c r="F119" s="83"/>
      <c r="G119" s="79"/>
      <c r="H119" s="79"/>
      <c r="I119" s="79"/>
      <c r="J119" s="79"/>
      <c r="K119" s="79"/>
      <c r="L119" s="79"/>
      <c r="M119" s="79"/>
      <c r="N119" s="79"/>
      <c r="O119" s="79"/>
      <c r="P119" s="25"/>
    </row>
    <row r="120" spans="1:16" ht="17.25" thickBot="1" x14ac:dyDescent="0.4">
      <c r="A120" s="50"/>
      <c r="D120" s="25"/>
      <c r="E120" s="54" t="s">
        <v>57</v>
      </c>
      <c r="F120" s="80">
        <f>SUBTOTAL(109,_11_月[第 1 周])</f>
        <v>0</v>
      </c>
      <c r="G120" s="80">
        <f>SUBTOTAL(109,_11_月[加班])</f>
        <v>0</v>
      </c>
      <c r="H120" s="80">
        <f>SUBTOTAL(109,_11_月[第 2 周])</f>
        <v>0</v>
      </c>
      <c r="I120" s="80">
        <f>SUBTOTAL(109,_11_月[[加班 ]])</f>
        <v>0</v>
      </c>
      <c r="J120" s="80">
        <f>SUBTOTAL(109,_11_月[第 3 周])</f>
        <v>0</v>
      </c>
      <c r="K120" s="80">
        <f>SUBTOTAL(109,_11_月[[加班  ]])</f>
        <v>0</v>
      </c>
      <c r="L120" s="80">
        <f>SUBTOTAL(109,_11_月[第 4 周])</f>
        <v>0</v>
      </c>
      <c r="M120" s="80">
        <f>SUBTOTAL(109,_11_月[[加班    ]])</f>
        <v>0</v>
      </c>
      <c r="N120" s="80">
        <f>SUBTOTAL(109,_11_月[第 5 周])</f>
        <v>0</v>
      </c>
      <c r="O120" s="80">
        <f>SUBTOTAL(109,_11_月[[加班     ]])</f>
        <v>0</v>
      </c>
      <c r="P120" s="25"/>
    </row>
    <row r="121" spans="1:16" ht="21.95" customHeight="1" x14ac:dyDescent="0.35">
      <c r="A121" s="50" t="s">
        <v>38</v>
      </c>
      <c r="D121" s="30"/>
      <c r="E121" s="7" t="str">
        <f>LEFT(_11_月[[#Headers],[11 月]],4)&amp;" 总计：正常工作时数"</f>
        <v>11 月 总计：正常工作时数</v>
      </c>
      <c r="F121" s="38">
        <f>SUM(_11_月[第 1 周],_11_月[第 2 周],_11_月[第 3 周],_11_月[第 4 周],_11_月[第 5 周])</f>
        <v>0</v>
      </c>
      <c r="G121" s="55" t="str">
        <f>LEFT(_11_月[[#Headers],[11 月]],4)&amp;" 总计：加班"</f>
        <v>11 月 总计：加班</v>
      </c>
      <c r="H121" s="55"/>
      <c r="I121" s="39">
        <f>SUM(_11_月[加班],_11_月[[加班 ]],_11_月[[加班  ]],_11_月[[加班    ]],_11_月[[加班     ]])</f>
        <v>0</v>
      </c>
      <c r="J121" s="9"/>
      <c r="K121" s="9"/>
      <c r="L121" s="9"/>
      <c r="M121" s="9"/>
      <c r="N121" s="9"/>
      <c r="O121" s="12"/>
      <c r="P121" s="25"/>
    </row>
    <row r="122" spans="1:16" x14ac:dyDescent="0.35">
      <c r="A122" s="50"/>
      <c r="D122" s="25"/>
      <c r="E122" s="25"/>
      <c r="F122" s="25"/>
      <c r="G122" s="41"/>
      <c r="H122" s="41"/>
      <c r="I122" s="41"/>
      <c r="J122" s="41"/>
      <c r="K122" s="41"/>
      <c r="L122" s="41"/>
      <c r="M122" s="41"/>
      <c r="N122" s="41"/>
      <c r="O122" s="41"/>
      <c r="P122" s="25"/>
    </row>
    <row r="123" spans="1:16" s="36" customFormat="1" ht="30" customHeight="1" thickBot="1" x14ac:dyDescent="0.4">
      <c r="A123" s="53" t="s">
        <v>39</v>
      </c>
      <c r="B123" s="34"/>
      <c r="C123" s="34"/>
      <c r="D123" s="37"/>
      <c r="E123" s="32" t="s">
        <v>68</v>
      </c>
      <c r="F123" s="8" t="s">
        <v>69</v>
      </c>
      <c r="G123" s="8" t="s">
        <v>70</v>
      </c>
      <c r="H123" s="8" t="s">
        <v>71</v>
      </c>
      <c r="I123" s="8" t="s">
        <v>73</v>
      </c>
      <c r="J123" s="8" t="s">
        <v>74</v>
      </c>
      <c r="K123" s="8" t="s">
        <v>72</v>
      </c>
      <c r="L123" s="8" t="s">
        <v>76</v>
      </c>
      <c r="M123" s="8" t="s">
        <v>75</v>
      </c>
      <c r="N123" s="8" t="s">
        <v>78</v>
      </c>
      <c r="O123" s="15" t="s">
        <v>77</v>
      </c>
      <c r="P123" s="35"/>
    </row>
    <row r="124" spans="1:16" ht="14.25" customHeight="1" x14ac:dyDescent="0.35">
      <c r="A124" s="50"/>
      <c r="D124" s="30"/>
      <c r="E124" s="4" t="s">
        <v>50</v>
      </c>
      <c r="F124" s="77"/>
      <c r="G124" s="78"/>
      <c r="H124" s="78"/>
      <c r="I124" s="78"/>
      <c r="J124" s="78"/>
      <c r="K124" s="78"/>
      <c r="L124" s="78"/>
      <c r="M124" s="78"/>
      <c r="N124" s="78"/>
      <c r="O124" s="79"/>
      <c r="P124" s="25"/>
    </row>
    <row r="125" spans="1:16" ht="14.25" customHeight="1" x14ac:dyDescent="0.35">
      <c r="A125" s="50"/>
      <c r="D125" s="30"/>
      <c r="E125" s="3" t="s">
        <v>51</v>
      </c>
      <c r="F125" s="80"/>
      <c r="G125" s="81"/>
      <c r="H125" s="81"/>
      <c r="I125" s="81"/>
      <c r="J125" s="81"/>
      <c r="K125" s="81"/>
      <c r="L125" s="81"/>
      <c r="M125" s="81"/>
      <c r="N125" s="81"/>
      <c r="O125" s="82"/>
      <c r="P125" s="25"/>
    </row>
    <row r="126" spans="1:16" ht="14.25" customHeight="1" x14ac:dyDescent="0.35">
      <c r="A126" s="50"/>
      <c r="D126" s="30"/>
      <c r="E126" s="4" t="s">
        <v>52</v>
      </c>
      <c r="F126" s="77"/>
      <c r="G126" s="78"/>
      <c r="H126" s="78"/>
      <c r="I126" s="78"/>
      <c r="J126" s="78"/>
      <c r="K126" s="78"/>
      <c r="L126" s="78"/>
      <c r="M126" s="78"/>
      <c r="N126" s="78"/>
      <c r="O126" s="79"/>
      <c r="P126" s="25"/>
    </row>
    <row r="127" spans="1:16" ht="14.25" customHeight="1" x14ac:dyDescent="0.35">
      <c r="A127" s="50"/>
      <c r="E127" s="3" t="s">
        <v>53</v>
      </c>
      <c r="F127" s="80"/>
      <c r="G127" s="81"/>
      <c r="H127" s="81"/>
      <c r="I127" s="81"/>
      <c r="J127" s="81"/>
      <c r="K127" s="81"/>
      <c r="L127" s="81"/>
      <c r="M127" s="81"/>
      <c r="N127" s="81"/>
      <c r="O127" s="82"/>
    </row>
    <row r="128" spans="1:16" ht="14.25" customHeight="1" x14ac:dyDescent="0.35">
      <c r="A128" s="50"/>
      <c r="E128" s="4" t="s">
        <v>54</v>
      </c>
      <c r="F128" s="77"/>
      <c r="G128" s="78"/>
      <c r="H128" s="78"/>
      <c r="I128" s="78"/>
      <c r="J128" s="78"/>
      <c r="K128" s="78"/>
      <c r="L128" s="78"/>
      <c r="M128" s="78"/>
      <c r="N128" s="78"/>
      <c r="O128" s="79"/>
    </row>
    <row r="129" spans="1:15" ht="14.25" customHeight="1" x14ac:dyDescent="0.35">
      <c r="A129" s="50"/>
      <c r="E129" s="3" t="s">
        <v>55</v>
      </c>
      <c r="F129" s="80"/>
      <c r="G129" s="81"/>
      <c r="H129" s="81"/>
      <c r="I129" s="81"/>
      <c r="J129" s="81"/>
      <c r="K129" s="81"/>
      <c r="L129" s="81"/>
      <c r="M129" s="81"/>
      <c r="N129" s="81"/>
      <c r="O129" s="82"/>
    </row>
    <row r="130" spans="1:15" ht="14.25" customHeight="1" thickBot="1" x14ac:dyDescent="0.4">
      <c r="A130" s="50"/>
      <c r="E130" s="5" t="s">
        <v>56</v>
      </c>
      <c r="F130" s="83"/>
      <c r="G130" s="79"/>
      <c r="H130" s="79"/>
      <c r="I130" s="79"/>
      <c r="J130" s="79"/>
      <c r="K130" s="79"/>
      <c r="L130" s="79"/>
      <c r="M130" s="79"/>
      <c r="N130" s="79"/>
      <c r="O130" s="79"/>
    </row>
    <row r="131" spans="1:15" ht="17.25" thickBot="1" x14ac:dyDescent="0.4">
      <c r="A131" s="50"/>
      <c r="E131" s="54" t="s">
        <v>57</v>
      </c>
      <c r="F131" s="80">
        <f>SUBTOTAL(109,_12_月[第 1 周])</f>
        <v>0</v>
      </c>
      <c r="G131" s="80">
        <f>SUBTOTAL(109,_12_月[加班])</f>
        <v>0</v>
      </c>
      <c r="H131" s="80">
        <f>SUBTOTAL(109,_12_月[第 2 周])</f>
        <v>0</v>
      </c>
      <c r="I131" s="80">
        <f>SUBTOTAL(109,_12_月[[加班 ]])</f>
        <v>0</v>
      </c>
      <c r="J131" s="80">
        <f>SUBTOTAL(109,_12_月[第 3 周])</f>
        <v>0</v>
      </c>
      <c r="K131" s="80">
        <f>SUBTOTAL(109,_12_月[[加班  ]])</f>
        <v>0</v>
      </c>
      <c r="L131" s="80">
        <f>SUBTOTAL(109,_12_月[第 4 周])</f>
        <v>0</v>
      </c>
      <c r="M131" s="80">
        <f>SUBTOTAL(109,_12_月[[加班   ]])</f>
        <v>0</v>
      </c>
      <c r="N131" s="80">
        <f>SUBTOTAL(109,_12_月[第 5 周])</f>
        <v>0</v>
      </c>
      <c r="O131" s="80">
        <f>SUBTOTAL(109,_12_月[[加班    ]])</f>
        <v>0</v>
      </c>
    </row>
    <row r="132" spans="1:15" ht="21.95" customHeight="1" x14ac:dyDescent="0.35">
      <c r="A132" s="50" t="s">
        <v>40</v>
      </c>
      <c r="E132" s="7" t="str">
        <f>LEFT(_12_月[[#Headers],[12 月]],4)&amp;" 总计：正常工作时数"</f>
        <v>12 月 总计：正常工作时数</v>
      </c>
      <c r="F132" s="38">
        <f>SUM(_12_月[第 1 周],_12_月[第 2 周],_12_月[第 3 周],_12_月[第 4 周],_12_月[第 5 周])</f>
        <v>0</v>
      </c>
      <c r="G132" s="55" t="str">
        <f>LEFT(_12_月[[#Headers],[12 月]],4)&amp;" 总计：加班"</f>
        <v>12 月 总计：加班</v>
      </c>
      <c r="H132" s="55"/>
      <c r="I132" s="39">
        <f>SUM(G124:G130,I124:I130,K124:K130,M124:M130,O124:O130)</f>
        <v>0</v>
      </c>
      <c r="J132" s="9"/>
      <c r="K132" s="9"/>
      <c r="L132" s="9"/>
      <c r="M132" s="9"/>
      <c r="N132" s="9"/>
      <c r="O132" s="12"/>
    </row>
    <row r="133" spans="1:15" x14ac:dyDescent="0.35">
      <c r="A133" s="50"/>
      <c r="E133" s="25"/>
      <c r="F133" s="25"/>
      <c r="G133" s="41"/>
      <c r="H133" s="41"/>
      <c r="I133" s="41"/>
      <c r="J133" s="41"/>
      <c r="K133" s="41"/>
      <c r="L133" s="41"/>
      <c r="M133" s="41"/>
      <c r="N133" s="41"/>
      <c r="O133" s="41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honeticPr fontId="26" type="noConversion"/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C11 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开始</vt:lpstr>
      <vt:lpstr>年度考勤表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2018-09-25T05:13:57Z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