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slicers/slicer1.xml" ContentType="application/vnd.ms-excel.slicer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slicers/slicer2.xml" ContentType="application/vnd.ms-excel.slicer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slicers/slicer3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17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-120" yWindow="-120" windowWidth="28860" windowHeight="16110" tabRatio="695" xr2:uid="{00000000-000D-0000-FFFF-FFFF00000000}"/>
  </bookViews>
  <sheets>
    <sheet name="本年累计预算汇总" sheetId="1" r:id="rId1"/>
    <sheet name="每月支出汇总" sheetId="2" r:id="rId2"/>
    <sheet name="费用明细" sheetId="3" r:id="rId3"/>
    <sheet name="慈善和赞助" sheetId="4" r:id="rId4"/>
  </sheets>
  <definedNames>
    <definedName name="_年">本年累计预算汇总!$G$2</definedName>
    <definedName name="_xlnm.Print_Titles" localSheetId="0">本年累计预算汇总!$4:$4</definedName>
    <definedName name="_xlnm.Print_Titles" localSheetId="3">慈善和赞助!$4:$4</definedName>
    <definedName name="_xlnm.Print_Titles" localSheetId="2">费用明细!$4:$4</definedName>
    <definedName name="_xlnm.Print_Titles" localSheetId="1">每月支出汇总!$5:$5</definedName>
    <definedName name="RowTitleRegion1..G2">本年累计预算汇总!$F$2</definedName>
    <definedName name="Slicer_Account_Title">#N/A</definedName>
    <definedName name="Slicer_Payee">#N/A</definedName>
    <definedName name="Slicer_Payee1">#N/A</definedName>
    <definedName name="Slicer_Requested_by">#N/A</definedName>
    <definedName name="Slicer_Requested_by1">#N/A</definedName>
    <definedName name="标题1">YearToDateTable[[#Headers],[总帐代码]]</definedName>
    <definedName name="标题2">每月支出汇总[[#Headers],[总帐代码]]</definedName>
    <definedName name="标题3">费用明细[[#Headers],[总帐代码]]</definedName>
    <definedName name="标题4">其他[[#Headers],[总帐代码]]</definedName>
  </definedNames>
  <calcPr calcId="19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5"/>
        <x14:slicerCache r:id="rId6"/>
        <x14:slicerCache r:id="rId7"/>
        <x14:slicerCache r:id="rId8"/>
        <x14:slicerCache r:id="rId9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" i="1" l="1"/>
  <c r="N3" i="2" l="1"/>
  <c r="O3" i="2"/>
  <c r="L3" i="2"/>
  <c r="M3" i="2"/>
  <c r="J3" i="2"/>
  <c r="K3" i="2"/>
  <c r="H3" i="2"/>
  <c r="I3" i="2"/>
  <c r="F3" i="2"/>
  <c r="G3" i="2"/>
  <c r="D3" i="2"/>
  <c r="E3" i="2"/>
  <c r="J4" i="2"/>
  <c r="K4" i="2"/>
  <c r="E17" i="1"/>
  <c r="K6" i="2" l="1"/>
  <c r="K7" i="2"/>
  <c r="K9" i="2"/>
  <c r="K11" i="2"/>
  <c r="K13" i="2"/>
  <c r="K15" i="2"/>
  <c r="K17" i="2"/>
  <c r="K8" i="2"/>
  <c r="K10" i="2"/>
  <c r="K12" i="2"/>
  <c r="K14" i="2"/>
  <c r="K16" i="2"/>
  <c r="J6" i="2"/>
  <c r="J16" i="2"/>
  <c r="J7" i="2"/>
  <c r="J9" i="2"/>
  <c r="J11" i="2"/>
  <c r="J13" i="2"/>
  <c r="J15" i="2"/>
  <c r="J17" i="2"/>
  <c r="J8" i="2"/>
  <c r="J10" i="2"/>
  <c r="J12" i="2"/>
  <c r="J14" i="2"/>
  <c r="E4" i="2"/>
  <c r="E6" i="2" s="1"/>
  <c r="G4" i="2"/>
  <c r="G6" i="2" s="1"/>
  <c r="M4" i="2"/>
  <c r="M6" i="2" s="1"/>
  <c r="O4" i="2"/>
  <c r="O6" i="2" s="1"/>
  <c r="D4" i="2"/>
  <c r="D6" i="2" s="1"/>
  <c r="F4" i="2"/>
  <c r="F6" i="2" s="1"/>
  <c r="L4" i="2"/>
  <c r="L6" i="2" s="1"/>
  <c r="N4" i="2"/>
  <c r="N6" i="2" s="1"/>
  <c r="I4" i="2"/>
  <c r="I6" i="2" s="1"/>
  <c r="H4" i="2"/>
  <c r="H6" i="2" s="1"/>
  <c r="O17" i="2" l="1"/>
  <c r="O13" i="2"/>
  <c r="O9" i="2"/>
  <c r="O16" i="2"/>
  <c r="O12" i="2"/>
  <c r="O8" i="2"/>
  <c r="O15" i="2"/>
  <c r="O11" i="2"/>
  <c r="O7" i="2"/>
  <c r="O14" i="2"/>
  <c r="O10" i="2"/>
  <c r="N17" i="2"/>
  <c r="N13" i="2"/>
  <c r="N9" i="2"/>
  <c r="N16" i="2"/>
  <c r="N12" i="2"/>
  <c r="N8" i="2"/>
  <c r="N15" i="2"/>
  <c r="N11" i="2"/>
  <c r="N7" i="2"/>
  <c r="N14" i="2"/>
  <c r="N10" i="2"/>
  <c r="M17" i="2"/>
  <c r="M13" i="2"/>
  <c r="M9" i="2"/>
  <c r="M16" i="2"/>
  <c r="M12" i="2"/>
  <c r="M8" i="2"/>
  <c r="M15" i="2"/>
  <c r="M11" i="2"/>
  <c r="M7" i="2"/>
  <c r="M14" i="2"/>
  <c r="M10" i="2"/>
  <c r="L17" i="2"/>
  <c r="L13" i="2"/>
  <c r="L9" i="2"/>
  <c r="L16" i="2"/>
  <c r="L12" i="2"/>
  <c r="L8" i="2"/>
  <c r="L15" i="2"/>
  <c r="L11" i="2"/>
  <c r="L7" i="2"/>
  <c r="L14" i="2"/>
  <c r="L10" i="2"/>
  <c r="I14" i="2"/>
  <c r="I10" i="2"/>
  <c r="I17" i="2"/>
  <c r="I13" i="2"/>
  <c r="I9" i="2"/>
  <c r="I16" i="2"/>
  <c r="I12" i="2"/>
  <c r="I8" i="2"/>
  <c r="I15" i="2"/>
  <c r="I11" i="2"/>
  <c r="I7" i="2"/>
  <c r="H17" i="2"/>
  <c r="H13" i="2"/>
  <c r="H9" i="2"/>
  <c r="H16" i="2"/>
  <c r="H12" i="2"/>
  <c r="H8" i="2"/>
  <c r="H15" i="2"/>
  <c r="H11" i="2"/>
  <c r="H7" i="2"/>
  <c r="H14" i="2"/>
  <c r="H10" i="2"/>
  <c r="G17" i="2"/>
  <c r="G13" i="2"/>
  <c r="G9" i="2"/>
  <c r="G16" i="2"/>
  <c r="G12" i="2"/>
  <c r="G8" i="2"/>
  <c r="G15" i="2"/>
  <c r="G11" i="2"/>
  <c r="G7" i="2"/>
  <c r="G14" i="2"/>
  <c r="G10" i="2"/>
  <c r="F17" i="2"/>
  <c r="F13" i="2"/>
  <c r="F9" i="2"/>
  <c r="F16" i="2"/>
  <c r="F12" i="2"/>
  <c r="F8" i="2"/>
  <c r="F15" i="2"/>
  <c r="F11" i="2"/>
  <c r="F7" i="2"/>
  <c r="F14" i="2"/>
  <c r="F10" i="2"/>
  <c r="E17" i="2"/>
  <c r="E13" i="2"/>
  <c r="E9" i="2"/>
  <c r="E16" i="2"/>
  <c r="E12" i="2"/>
  <c r="E8" i="2"/>
  <c r="E15" i="2"/>
  <c r="E11" i="2"/>
  <c r="E7" i="2"/>
  <c r="E14" i="2"/>
  <c r="E10" i="2"/>
  <c r="D17" i="2"/>
  <c r="D13" i="2"/>
  <c r="D9" i="2"/>
  <c r="D16" i="2"/>
  <c r="D12" i="2"/>
  <c r="D8" i="2"/>
  <c r="D15" i="2"/>
  <c r="D11" i="2"/>
  <c r="D7" i="2"/>
  <c r="D14" i="2"/>
  <c r="D10" i="2"/>
  <c r="P6" i="2"/>
  <c r="K18" i="2"/>
  <c r="J18" i="2"/>
  <c r="E18" i="2" l="1"/>
  <c r="D18" i="2"/>
  <c r="M18" i="2"/>
  <c r="P9" i="2"/>
  <c r="D8" i="1" s="1"/>
  <c r="F8" i="1" s="1"/>
  <c r="G8" i="1" s="1"/>
  <c r="L18" i="2"/>
  <c r="P14" i="2"/>
  <c r="D13" i="1" s="1"/>
  <c r="F13" i="1" s="1"/>
  <c r="G13" i="1" s="1"/>
  <c r="P7" i="2"/>
  <c r="D6" i="1" s="1"/>
  <c r="F6" i="1" s="1"/>
  <c r="G6" i="1" s="1"/>
  <c r="N18" i="2"/>
  <c r="G18" i="2"/>
  <c r="O18" i="2"/>
  <c r="F18" i="2"/>
  <c r="P12" i="2"/>
  <c r="D11" i="1" s="1"/>
  <c r="F11" i="1" s="1"/>
  <c r="G11" i="1" s="1"/>
  <c r="P8" i="2"/>
  <c r="D7" i="1" s="1"/>
  <c r="F7" i="1" s="1"/>
  <c r="G7" i="1" s="1"/>
  <c r="P17" i="2"/>
  <c r="D16" i="1" s="1"/>
  <c r="F16" i="1" s="1"/>
  <c r="G16" i="1" s="1"/>
  <c r="P10" i="2"/>
  <c r="D9" i="1" s="1"/>
  <c r="F9" i="1" s="1"/>
  <c r="G9" i="1" s="1"/>
  <c r="P15" i="2"/>
  <c r="D14" i="1" s="1"/>
  <c r="F14" i="1" s="1"/>
  <c r="G14" i="1" s="1"/>
  <c r="H18" i="2"/>
  <c r="P13" i="2"/>
  <c r="D12" i="1" s="1"/>
  <c r="F12" i="1" s="1"/>
  <c r="G12" i="1" s="1"/>
  <c r="I18" i="2"/>
  <c r="P16" i="2"/>
  <c r="D15" i="1" s="1"/>
  <c r="F15" i="1" s="1"/>
  <c r="G15" i="1" s="1"/>
  <c r="P11" i="2"/>
  <c r="D10" i="1" s="1"/>
  <c r="F10" i="1" s="1"/>
  <c r="G10" i="1" s="1"/>
  <c r="D5" i="1"/>
  <c r="P18" i="2" l="1"/>
  <c r="F5" i="1"/>
  <c r="D17" i="1"/>
  <c r="G5" i="1" l="1"/>
  <c r="F17" i="1"/>
  <c r="G17" i="1" s="1"/>
</calcChain>
</file>

<file path=xl/sharedStrings.xml><?xml version="1.0" encoding="utf-8"?>
<sst xmlns="http://schemas.openxmlformats.org/spreadsheetml/2006/main" count="112" uniqueCount="72">
  <si>
    <t>每月支出汇总</t>
  </si>
  <si>
    <t>实际金额与预算（年度最新数据）</t>
  </si>
  <si>
    <t>总帐代码</t>
  </si>
  <si>
    <t>会计科目</t>
  </si>
  <si>
    <t>广告费</t>
  </si>
  <si>
    <t>办公设备</t>
  </si>
  <si>
    <t>打印机</t>
  </si>
  <si>
    <t>服务器成本</t>
  </si>
  <si>
    <t>日用品</t>
  </si>
  <si>
    <t>客户端支出</t>
  </si>
  <si>
    <t>计算机</t>
  </si>
  <si>
    <t>医疗计划</t>
  </si>
  <si>
    <t>建筑成本</t>
  </si>
  <si>
    <t>市场营销</t>
  </si>
  <si>
    <t>慈善</t>
  </si>
  <si>
    <t>赞助</t>
  </si>
  <si>
    <t>实际金额</t>
  </si>
  <si>
    <t>预算</t>
  </si>
  <si>
    <t>年</t>
  </si>
  <si>
    <t>剩余金额</t>
  </si>
  <si>
    <t>剩余百分比</t>
  </si>
  <si>
    <t>本年累计预算汇总</t>
  </si>
  <si>
    <t>按“会计科目”筛选数据的切片器位于此单元格中。</t>
  </si>
  <si>
    <t>费用明细</t>
  </si>
  <si>
    <t xml:space="preserve"> </t>
  </si>
  <si>
    <t>按此单元格中“请求人”筛选数据的切片器和右侧单元格中按“收款人”筛选数据的切片器。</t>
  </si>
  <si>
    <t>慈善和赞助</t>
  </si>
  <si>
    <t>发票日期</t>
  </si>
  <si>
    <t>日期</t>
  </si>
  <si>
    <t>发票编号</t>
  </si>
  <si>
    <t>请求人</t>
  </si>
  <si>
    <t>Andy Teal</t>
  </si>
  <si>
    <t>Robert Walters</t>
  </si>
  <si>
    <t>支票金额</t>
  </si>
  <si>
    <t>按此单元格中“收款人”筛选数据的切片器。</t>
  </si>
  <si>
    <t>收款人</t>
  </si>
  <si>
    <t xml:space="preserve">Consolidated Messenger </t>
  </si>
  <si>
    <t xml:space="preserve">A.Datum Corporation </t>
  </si>
  <si>
    <t>支票用途</t>
  </si>
  <si>
    <t>邮寄费</t>
  </si>
  <si>
    <t>2 台台式计算机</t>
  </si>
  <si>
    <t>分发方法</t>
  </si>
  <si>
    <t>邮件</t>
  </si>
  <si>
    <t>贷记</t>
  </si>
  <si>
    <t>档案日期</t>
  </si>
  <si>
    <t>发起支票请求的日期</t>
  </si>
  <si>
    <t>Susan W. Eaton</t>
  </si>
  <si>
    <t>上一年捐款</t>
  </si>
  <si>
    <t xml:space="preserve">School of Fine Art </t>
  </si>
  <si>
    <t xml:space="preserve">Wingtip Toys </t>
  </si>
  <si>
    <t>用途</t>
  </si>
  <si>
    <t>奖学金</t>
  </si>
  <si>
    <t>社区</t>
  </si>
  <si>
    <t>签署人</t>
  </si>
  <si>
    <t>Kim Ralls</t>
  </si>
  <si>
    <t>Kathie Flood</t>
  </si>
  <si>
    <t>类别</t>
  </si>
  <si>
    <t>艺术</t>
  </si>
  <si>
    <t>支票</t>
  </si>
  <si>
    <t>汇总</t>
    <phoneticPr fontId="21" type="noConversion"/>
  </si>
  <si>
    <t>1月</t>
    <phoneticPr fontId="21" type="noConversion"/>
  </si>
  <si>
    <t>2月</t>
    <phoneticPr fontId="21" type="noConversion"/>
  </si>
  <si>
    <t>3月</t>
    <phoneticPr fontId="21" type="noConversion"/>
  </si>
  <si>
    <t>4月</t>
    <phoneticPr fontId="21" type="noConversion"/>
  </si>
  <si>
    <t>5月</t>
  </si>
  <si>
    <t>6月</t>
  </si>
  <si>
    <t>7月</t>
  </si>
  <si>
    <t>8月</t>
  </si>
  <si>
    <t>9月</t>
  </si>
  <si>
    <t>10月</t>
  </si>
  <si>
    <t>11月</t>
  </si>
  <si>
    <t>12月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</si>
</sst>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7" formatCode="&quot;¥&quot;#,##0.00;&quot;¥&quot;\-#,##0.00"/>
    <numFmt numFmtId="44" formatCode="_ &quot;¥&quot;* #,##0.00_ ;_ &quot;¥&quot;* \-#,##0.00_ ;_ &quot;¥&quot;* &quot;-&quot;??_ ;_ @_ "/>
    <numFmt numFmtId="176" formatCode="_(* #,##0_);_(* \(#,##0\);_(* &quot;-&quot;_);_(@_)"/>
    <numFmt numFmtId="177" formatCode="0_);\(0\)"/>
    <numFmt numFmtId="178" formatCode="&quot;¥&quot;#,##0.00_);\(&quot;¥&quot;#,##0.00\)"/>
  </numFmts>
  <fonts count="22" x14ac:knownFonts="1">
    <font>
      <sz val="11"/>
      <color theme="1" tint="-0.24994659260841701"/>
      <name val="Microsoft YaHei UI"/>
      <family val="2"/>
      <charset val="134"/>
    </font>
    <font>
      <sz val="11"/>
      <color theme="1"/>
      <name val="Microsoft YaHei UI"/>
      <family val="2"/>
      <charset val="134"/>
    </font>
    <font>
      <sz val="11"/>
      <color theme="1" tint="-0.24994659260841701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u/>
      <sz val="11"/>
      <color theme="11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sz val="18"/>
      <color theme="3"/>
      <name val="Microsoft YaHei UI"/>
      <family val="2"/>
      <charset val="134"/>
    </font>
    <font>
      <sz val="18"/>
      <color theme="1" tint="-0.24994659260841701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i/>
      <sz val="11"/>
      <color rgb="FF7F7F7F"/>
      <name val="Microsoft YaHei UI"/>
      <family val="2"/>
      <charset val="134"/>
    </font>
    <font>
      <sz val="11"/>
      <color rgb="FFFF0000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u/>
      <sz val="11"/>
      <color theme="10"/>
      <name val="Microsoft YaHei UI"/>
      <family val="2"/>
      <charset val="134"/>
    </font>
    <font>
      <sz val="11"/>
      <color rgb="FF3F3F76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sz val="11"/>
      <color rgb="FF9C5700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u/>
      <sz val="11"/>
      <color theme="0"/>
      <name val="Microsoft YaHei UI"/>
      <family val="2"/>
      <charset val="134"/>
    </font>
    <font>
      <sz val="14"/>
      <color theme="1" tint="-0.24994659260841701"/>
      <name val="Microsoft YaHei UI"/>
      <family val="2"/>
      <charset val="134"/>
    </font>
    <font>
      <sz val="9"/>
      <name val="Microsoft YaHei UI"/>
      <family val="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9"/>
      </bottom>
      <diagonal/>
    </border>
    <border>
      <left/>
      <right/>
      <top style="thick">
        <color theme="6"/>
      </top>
      <bottom/>
      <diagonal/>
    </border>
    <border>
      <left/>
      <right/>
      <top style="thick">
        <color theme="7" tint="-0.24994659260841701"/>
      </top>
      <bottom/>
      <diagonal/>
    </border>
    <border>
      <left/>
      <right/>
      <top style="thick">
        <color theme="5" tint="-0.24994659260841701"/>
      </top>
      <bottom/>
      <diagonal/>
    </border>
    <border>
      <left/>
      <right/>
      <top/>
      <bottom style="thick">
        <color theme="6" tint="-0.499984740745262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thick">
        <color theme="5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 wrapText="1"/>
    </xf>
    <xf numFmtId="0" fontId="8" fillId="0" borderId="1" applyNumberFormat="0" applyFill="0" applyAlignment="0" applyProtection="0"/>
    <xf numFmtId="0" fontId="8" fillId="0" borderId="7" applyNumberFormat="0" applyFill="0" applyAlignment="0" applyProtection="0"/>
    <xf numFmtId="0" fontId="8" fillId="0" borderId="5" applyNumberFormat="0" applyFill="0" applyAlignment="0" applyProtection="0"/>
    <xf numFmtId="0" fontId="8" fillId="0" borderId="6" applyNumberFormat="0" applyFill="0" applyAlignment="0" applyProtection="0"/>
    <xf numFmtId="0" fontId="14" fillId="0" borderId="0" applyNumberFormat="0" applyFill="0" applyBorder="0" applyAlignment="0" applyProtection="0">
      <alignment vertical="center" wrapText="1"/>
    </xf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4" fontId="2" fillId="0" borderId="0">
      <alignment horizontal="right" vertical="center" wrapText="1"/>
    </xf>
    <xf numFmtId="0" fontId="5" fillId="0" borderId="0" applyNumberFormat="0" applyFill="0" applyBorder="0" applyAlignment="0" applyProtection="0">
      <alignment vertical="center" wrapText="1"/>
    </xf>
    <xf numFmtId="17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17" fillId="4" borderId="0" applyNumberFormat="0" applyBorder="0" applyAlignment="0" applyProtection="0"/>
    <xf numFmtId="0" fontId="15" fillId="5" borderId="8" applyNumberFormat="0" applyAlignment="0" applyProtection="0"/>
    <xf numFmtId="0" fontId="16" fillId="6" borderId="9" applyNumberFormat="0" applyAlignment="0" applyProtection="0"/>
    <xf numFmtId="0" fontId="13" fillId="6" borderId="8" applyNumberFormat="0" applyAlignment="0" applyProtection="0"/>
    <xf numFmtId="0" fontId="18" fillId="0" borderId="10" applyNumberFormat="0" applyFill="0" applyAlignment="0" applyProtection="0"/>
    <xf numFmtId="0" fontId="6" fillId="7" borderId="11" applyNumberFormat="0" applyAlignment="0" applyProtection="0"/>
    <xf numFmtId="0" fontId="12" fillId="0" borderId="0" applyNumberFormat="0" applyFill="0" applyBorder="0" applyAlignment="0" applyProtection="0"/>
    <xf numFmtId="0" fontId="2" fillId="8" borderId="12" applyNumberFormat="0" applyFont="0" applyAlignment="0" applyProtection="0"/>
    <xf numFmtId="0" fontId="11" fillId="0" borderId="0" applyNumberFormat="0" applyFill="0" applyBorder="0" applyAlignment="0" applyProtection="0"/>
    <xf numFmtId="0" fontId="9" fillId="0" borderId="13" applyNumberFormat="0" applyFill="0" applyAlignment="0" applyProtection="0"/>
    <xf numFmtId="0" fontId="1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8">
    <xf numFmtId="0" fontId="0" fillId="0" borderId="0" xfId="0">
      <alignment vertical="center" wrapText="1"/>
    </xf>
    <xf numFmtId="0" fontId="0" fillId="0" borderId="0" xfId="0" applyFont="1" applyFill="1" applyBorder="1">
      <alignment vertical="center" wrapText="1"/>
    </xf>
    <xf numFmtId="0" fontId="0" fillId="0" borderId="0" xfId="0" applyFont="1" applyFill="1" applyBorder="1" applyAlignment="1">
      <alignment horizontal="left" vertical="center"/>
    </xf>
    <xf numFmtId="10" fontId="0" fillId="0" borderId="0" xfId="0" applyNumberFormat="1" applyFont="1" applyFill="1" applyBorder="1">
      <alignment vertical="center" wrapText="1"/>
    </xf>
    <xf numFmtId="0" fontId="0" fillId="0" borderId="0" xfId="0" applyFont="1" applyFill="1" applyBorder="1" applyAlignment="1">
      <alignment vertical="center" wrapText="1"/>
    </xf>
    <xf numFmtId="178" fontId="0" fillId="0" borderId="0" xfId="7" applyFont="1" applyFill="1" applyBorder="1" applyAlignment="1">
      <alignment vertical="center" wrapText="1"/>
    </xf>
    <xf numFmtId="10" fontId="0" fillId="0" borderId="0" xfId="8" applyFont="1" applyFill="1" applyBorder="1" applyAlignment="1">
      <alignment vertical="center" wrapText="1"/>
    </xf>
    <xf numFmtId="177" fontId="0" fillId="0" borderId="0" xfId="6" applyFont="1" applyFill="1" applyBorder="1" applyAlignment="1">
      <alignment horizontal="left" vertical="center"/>
    </xf>
    <xf numFmtId="177" fontId="0" fillId="0" borderId="0" xfId="6" applyFont="1" applyFill="1" applyBorder="1" applyAlignment="1">
      <alignment vertical="center" wrapText="1"/>
    </xf>
    <xf numFmtId="178" fontId="0" fillId="0" borderId="0" xfId="7" applyFont="1" applyAlignment="1">
      <alignment vertical="center" wrapText="1"/>
    </xf>
    <xf numFmtId="178" fontId="0" fillId="0" borderId="0" xfId="7" applyFont="1" applyBorder="1" applyAlignment="1">
      <alignment vertical="center" wrapText="1"/>
    </xf>
    <xf numFmtId="0" fontId="19" fillId="0" borderId="0" xfId="5" applyFont="1" applyAlignment="1">
      <alignment vertical="center" wrapText="1"/>
    </xf>
    <xf numFmtId="0" fontId="20" fillId="0" borderId="1" xfId="1" applyFont="1" applyAlignment="1">
      <alignment horizontal="right" vertical="center"/>
    </xf>
    <xf numFmtId="178" fontId="0" fillId="0" borderId="0" xfId="0" applyNumberFormat="1" applyFont="1" applyFill="1" applyBorder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14" fontId="10" fillId="0" borderId="0" xfId="0" applyNumberFormat="1" applyFo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7" fontId="0" fillId="0" borderId="0" xfId="0" applyNumberFormat="1" applyFont="1" applyFill="1" applyBorder="1">
      <alignment vertical="center" wrapText="1"/>
    </xf>
    <xf numFmtId="0" fontId="10" fillId="0" borderId="0" xfId="0" applyFont="1" applyAlignment="1">
      <alignment vertical="center" wrapText="1"/>
    </xf>
    <xf numFmtId="0" fontId="0" fillId="0" borderId="0" xfId="0" applyFont="1">
      <alignment vertical="center" wrapText="1"/>
    </xf>
    <xf numFmtId="0" fontId="8" fillId="0" borderId="1" xfId="1" applyFont="1" applyAlignment="1">
      <alignment vertical="center"/>
    </xf>
    <xf numFmtId="14" fontId="2" fillId="0" borderId="0" xfId="9">
      <alignment horizontal="right" vertical="center" wrapText="1"/>
    </xf>
    <xf numFmtId="0" fontId="8" fillId="0" borderId="1" xfId="1" applyFont="1" applyAlignment="1">
      <alignment horizontal="left"/>
    </xf>
    <xf numFmtId="0" fontId="8" fillId="0" borderId="7" xfId="2" applyFont="1"/>
    <xf numFmtId="0" fontId="0" fillId="0" borderId="2" xfId="0" applyFont="1" applyBorder="1" applyAlignment="1">
      <alignment horizontal="center" vertical="center" wrapText="1"/>
    </xf>
    <xf numFmtId="0" fontId="8" fillId="0" borderId="5" xfId="3" applyFont="1" applyAlignment="1">
      <alignment vertical="top"/>
    </xf>
    <xf numFmtId="0" fontId="0" fillId="0" borderId="3" xfId="0" applyFont="1" applyBorder="1" applyAlignment="1">
      <alignment horizontal="center" vertical="center" wrapText="1"/>
    </xf>
    <xf numFmtId="0" fontId="8" fillId="0" borderId="6" xfId="4" applyFont="1" applyAlignment="1"/>
  </cellXfs>
  <cellStyles count="50">
    <cellStyle name="20% - 着色 1" xfId="27" builtinId="30" customBuiltin="1"/>
    <cellStyle name="20% - 着色 2" xfId="31" builtinId="34" customBuiltin="1"/>
    <cellStyle name="20% - 着色 3" xfId="35" builtinId="38" customBuiltin="1"/>
    <cellStyle name="20% - 着色 4" xfId="39" builtinId="42" customBuiltin="1"/>
    <cellStyle name="20% - 着色 5" xfId="43" builtinId="46" customBuiltin="1"/>
    <cellStyle name="20% - 着色 6" xfId="47" builtinId="50" customBuiltin="1"/>
    <cellStyle name="40% - 着色 1" xfId="28" builtinId="31" customBuiltin="1"/>
    <cellStyle name="40% - 着色 2" xfId="32" builtinId="35" customBuiltin="1"/>
    <cellStyle name="40% - 着色 3" xfId="36" builtinId="39" customBuiltin="1"/>
    <cellStyle name="40% - 着色 4" xfId="40" builtinId="43" customBuiltin="1"/>
    <cellStyle name="40% - 着色 5" xfId="44" builtinId="47" customBuiltin="1"/>
    <cellStyle name="40% - 着色 6" xfId="48" builtinId="51" customBuiltin="1"/>
    <cellStyle name="60% - 着色 1" xfId="29" builtinId="32" customBuiltin="1"/>
    <cellStyle name="60% - 着色 2" xfId="33" builtinId="36" customBuiltin="1"/>
    <cellStyle name="60% - 着色 3" xfId="37" builtinId="40" customBuiltin="1"/>
    <cellStyle name="60% - 着色 4" xfId="41" builtinId="44" customBuiltin="1"/>
    <cellStyle name="60% - 着色 5" xfId="45" builtinId="48" customBuiltin="1"/>
    <cellStyle name="60% - 着色 6" xfId="49" builtinId="52" customBuiltin="1"/>
    <cellStyle name="百分比" xfId="8" builtinId="5" customBuiltin="1"/>
    <cellStyle name="标题" xfId="13" builtinId="15" customBuiltin="1"/>
    <cellStyle name="标题 1" xfId="1" builtinId="16" customBuiltin="1"/>
    <cellStyle name="标题 2" xfId="2" builtinId="17" customBuiltin="1"/>
    <cellStyle name="标题 3" xfId="3" builtinId="18" customBuiltin="1"/>
    <cellStyle name="标题 4" xfId="4" builtinId="19" customBuiltin="1"/>
    <cellStyle name="差" xfId="15" builtinId="27" customBuiltin="1"/>
    <cellStyle name="常规" xfId="0" builtinId="0" customBuiltin="1"/>
    <cellStyle name="超链接" xfId="5" builtinId="8" customBuiltin="1"/>
    <cellStyle name="好" xfId="14" builtinId="26" customBuiltin="1"/>
    <cellStyle name="汇总" xfId="25" builtinId="25" customBuiltin="1"/>
    <cellStyle name="货币" xfId="12" builtinId="4" customBuiltin="1"/>
    <cellStyle name="货币[0]" xfId="7" builtinId="7" customBuiltin="1"/>
    <cellStyle name="计算" xfId="19" builtinId="22" customBuiltin="1"/>
    <cellStyle name="检查单元格" xfId="21" builtinId="23" customBuiltin="1"/>
    <cellStyle name="解释性文本" xfId="24" builtinId="53" customBuiltin="1"/>
    <cellStyle name="警告文本" xfId="22" builtinId="11" customBuiltin="1"/>
    <cellStyle name="链接单元格" xfId="20" builtinId="24" customBuiltin="1"/>
    <cellStyle name="千位分隔" xfId="6" builtinId="3" customBuiltin="1"/>
    <cellStyle name="千位分隔[0]" xfId="11" builtinId="6" customBuiltin="1"/>
    <cellStyle name="日期" xfId="9" xr:uid="{00000000-0005-0000-0000-000002000000}"/>
    <cellStyle name="适中" xfId="16" builtinId="28" customBuiltin="1"/>
    <cellStyle name="输出" xfId="18" builtinId="21" customBuiltin="1"/>
    <cellStyle name="输入" xfId="17" builtinId="20" customBuiltin="1"/>
    <cellStyle name="已访问的超链接" xfId="10" builtinId="9" customBuiltin="1"/>
    <cellStyle name="着色 1" xfId="26" builtinId="29" customBuiltin="1"/>
    <cellStyle name="着色 2" xfId="30" builtinId="33" customBuiltin="1"/>
    <cellStyle name="着色 3" xfId="34" builtinId="37" customBuiltin="1"/>
    <cellStyle name="着色 4" xfId="38" builtinId="41" customBuiltin="1"/>
    <cellStyle name="着色 5" xfId="42" builtinId="45" customBuiltin="1"/>
    <cellStyle name="着色 6" xfId="46" builtinId="49" customBuiltin="1"/>
    <cellStyle name="注释" xfId="23" builtinId="10" customBuiltin="1"/>
  </cellStyles>
  <dxfs count="119"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  <numFmt numFmtId="178" formatCode="&quot;¥&quot;#,##0.00_);\(&quot;¥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Microsoft YaHei UI"/>
        <family val="2"/>
        <charset val="134"/>
        <scheme val="none"/>
      </font>
      <numFmt numFmtId="178" formatCode="&quot;¥&quot;#,##0.00_);\(&quot;¥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Microsoft YaHei UI"/>
        <family val="2"/>
        <charset val="134"/>
        <scheme val="none"/>
      </font>
      <numFmt numFmtId="178" formatCode="&quot;¥&quot;#,##0.00_);\(&quot;¥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Microsoft YaHei UI"/>
        <family val="2"/>
        <charset val="134"/>
        <scheme val="none"/>
      </font>
      <numFmt numFmtId="178" formatCode="&quot;¥&quot;#,##0.00_);\(&quot;¥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Microsoft YaHei UI"/>
        <family val="2"/>
        <charset val="134"/>
        <scheme val="none"/>
      </font>
      <numFmt numFmtId="178" formatCode="&quot;¥&quot;#,##0.00_);\(&quot;¥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Microsoft YaHei UI"/>
        <family val="2"/>
        <charset val="134"/>
        <scheme val="none"/>
      </font>
      <numFmt numFmtId="178" formatCode="&quot;¥&quot;#,##0.00_);\(&quot;¥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Microsoft YaHei UI"/>
        <family val="2"/>
        <charset val="134"/>
        <scheme val="none"/>
      </font>
      <numFmt numFmtId="178" formatCode="&quot;¥&quot;#,##0.00_);\(&quot;¥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Microsoft YaHei UI"/>
        <family val="2"/>
        <charset val="134"/>
        <scheme val="none"/>
      </font>
      <numFmt numFmtId="178" formatCode="&quot;¥&quot;#,##0.00_);\(&quot;¥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Microsoft YaHei UI"/>
        <family val="2"/>
        <charset val="134"/>
        <scheme val="none"/>
      </font>
      <numFmt numFmtId="178" formatCode="&quot;¥&quot;#,##0.00_);\(&quot;¥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Microsoft YaHei UI"/>
        <family val="2"/>
        <charset val="134"/>
        <scheme val="none"/>
      </font>
      <numFmt numFmtId="178" formatCode="&quot;¥&quot;#,##0.00_);\(&quot;¥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Microsoft YaHei UI"/>
        <family val="2"/>
        <charset val="134"/>
        <scheme val="none"/>
      </font>
      <numFmt numFmtId="178" formatCode="&quot;¥&quot;#,##0.00_);\(&quot;¥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Microsoft YaHei UI"/>
        <family val="2"/>
        <charset val="134"/>
        <scheme val="none"/>
      </font>
      <numFmt numFmtId="178" formatCode="&quot;¥&quot;#,##0.00_);\(&quot;¥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Microsoft YaHei UI"/>
        <family val="2"/>
        <charset val="134"/>
        <scheme val="none"/>
      </font>
      <numFmt numFmtId="178" formatCode="&quot;¥&quot;#,##0.00_);\(&quot;¥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Microsoft YaHei UI"/>
        <family val="2"/>
        <charset val="134"/>
        <scheme val="none"/>
      </font>
      <numFmt numFmtId="178" formatCode="&quot;¥&quot;#,##0.00_);\(&quot;¥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  <numFmt numFmtId="178" formatCode="&quot;¥&quot;#,##0.00_);\(&quot;¥&quot;#,##0.00\)"/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  <numFmt numFmtId="178" formatCode="&quot;¥&quot;#,##0.00_);\(&quot;¥&quot;#,##0.00\)"/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  <numFmt numFmtId="178" formatCode="&quot;¥&quot;#,##0.00_);\(&quot;¥&quot;#,##0.00\)"/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  <numFmt numFmtId="178" formatCode="&quot;¥&quot;#,##0.00_);\(&quot;¥&quot;#,##0.00\)"/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  <numFmt numFmtId="178" formatCode="&quot;¥&quot;#,##0.00_);\(&quot;¥&quot;#,##0.00\)"/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  <numFmt numFmtId="178" formatCode="&quot;¥&quot;#,##0.00_);\(&quot;¥&quot;#,##0.00\)"/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  <numFmt numFmtId="178" formatCode="&quot;¥&quot;#,##0.00_);\(&quot;¥&quot;#,##0.00\)"/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  <numFmt numFmtId="178" formatCode="&quot;¥&quot;#,##0.00_);\(&quot;¥&quot;#,##0.00\)"/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  <numFmt numFmtId="178" formatCode="&quot;¥&quot;#,##0.00_);\(&quot;¥&quot;#,##0.00\)"/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  <numFmt numFmtId="178" formatCode="&quot;¥&quot;#,##0.00_);\(&quot;¥&quot;#,##0.00\)"/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  <numFmt numFmtId="178" formatCode="&quot;¥&quot;#,##0.00_);\(&quot;¥&quot;#,##0.00\)"/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Microsoft YaHei UI"/>
        <family val="2"/>
        <charset val="13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Microsoft YaHei UI"/>
        <family val="2"/>
        <charset val="134"/>
        <scheme val="none"/>
      </font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Microsoft YaHei UI"/>
        <family val="2"/>
        <charset val="134"/>
        <scheme val="none"/>
      </font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Microsoft YaHei UI"/>
        <family val="2"/>
        <charset val="134"/>
        <scheme val="none"/>
      </font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Microsoft YaHei UI"/>
        <family val="2"/>
        <charset val="134"/>
        <scheme val="none"/>
      </font>
      <numFmt numFmtId="0" formatCode="General"/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Microsoft YaHei UI"/>
        <family val="2"/>
        <charset val="134"/>
        <scheme val="none"/>
      </font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Microsoft YaHei UI"/>
        <family val="2"/>
        <charset val="134"/>
        <scheme val="none"/>
      </font>
      <numFmt numFmtId="0" formatCode="General"/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Microsoft YaHei UI"/>
        <family val="2"/>
        <charset val="13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Microsoft YaHei UI"/>
        <family val="2"/>
        <charset val="134"/>
        <scheme val="none"/>
      </font>
      <numFmt numFmtId="0" formatCode="General"/>
      <alignment horizontal="left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  <numFmt numFmtId="178" formatCode="&quot;¥&quot;#,##0.00_);\(&quot;¥&quot;#,##0.00\)"/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Microsoft YaHei UI"/>
        <family val="2"/>
        <charset val="134"/>
        <scheme val="none"/>
      </font>
      <numFmt numFmtId="14" formatCode="0.00%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Microsoft YaHei UI"/>
        <family val="2"/>
        <charset val="134"/>
        <scheme val="none"/>
      </font>
      <numFmt numFmtId="178" formatCode="&quot;¥&quot;#,##0.00_);\(&quot;¥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Microsoft YaHei UI"/>
        <family val="2"/>
        <charset val="134"/>
        <scheme val="none"/>
      </font>
      <numFmt numFmtId="178" formatCode="&quot;¥&quot;#,##0.00_);\(&quot;¥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Microsoft YaHei UI"/>
        <family val="2"/>
        <charset val="134"/>
        <scheme val="none"/>
      </font>
      <numFmt numFmtId="178" formatCode="&quot;¥&quot;#,##0.00_);\(&quot;¥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</dxf>
    <dxf>
      <font>
        <color theme="1"/>
        <name val="Microsoft YaHei UI"/>
        <family val="2"/>
        <charset val="134"/>
      </font>
      <border>
        <bottom style="thin">
          <color theme="5" tint="-0.499984740745262"/>
        </bottom>
        <vertical/>
        <horizontal/>
      </border>
    </dxf>
    <dxf>
      <font>
        <sz val="11"/>
        <color theme="1"/>
        <name val="Microsoft YaHei UI"/>
        <family val="2"/>
        <charset val="134"/>
      </font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ont>
        <color theme="1"/>
        <name val="Microsoft YaHei UI"/>
        <family val="2"/>
        <charset val="134"/>
      </font>
      <border>
        <bottom style="thin">
          <color theme="6" tint="-0.499984740745262"/>
        </bottom>
        <vertical/>
        <horizontal/>
      </border>
    </dxf>
    <dxf>
      <font>
        <color theme="1"/>
        <name val="Microsoft YaHei UI"/>
        <family val="2"/>
        <charset val="134"/>
      </font>
      <border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  <vertical/>
        <horizontal/>
      </border>
    </dxf>
    <dxf>
      <font>
        <color theme="1"/>
        <name val="Microsoft YaHei UI"/>
        <family val="2"/>
        <charset val="134"/>
      </font>
      <border>
        <bottom style="thin">
          <color theme="4"/>
        </bottom>
        <vertical/>
        <horizontal/>
      </border>
    </dxf>
    <dxf>
      <font>
        <color theme="1"/>
        <name val="Microsoft YaHei UI"/>
        <family val="2"/>
        <charset val="134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>
        <left style="thin">
          <color theme="5"/>
        </left>
      </border>
    </dxf>
    <dxf>
      <fill>
        <patternFill patternType="none">
          <bgColor auto="1"/>
        </patternFill>
      </fill>
      <border>
        <left style="thin">
          <color theme="5"/>
        </left>
      </border>
    </dxf>
    <dxf>
      <border>
        <top style="thin">
          <color theme="5"/>
        </top>
      </border>
    </dxf>
    <dxf>
      <fill>
        <patternFill>
          <bgColor theme="5" tint="0.79998168889431442"/>
        </patternFill>
      </fill>
      <border>
        <top style="thin">
          <color theme="5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5"/>
        </top>
      </border>
    </dxf>
    <dxf>
      <font>
        <b/>
        <color theme="0"/>
      </font>
      <fill>
        <patternFill patternType="solid">
          <fgColor theme="5"/>
          <bgColor theme="5" tint="-0.499984740745262"/>
        </patternFill>
      </fill>
    </dxf>
    <dxf>
      <font>
        <color theme="1"/>
      </font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6"/>
        </top>
      </border>
    </dxf>
    <dxf>
      <font>
        <b/>
        <color theme="0"/>
      </font>
      <fill>
        <patternFill patternType="solid">
          <fgColor theme="6"/>
          <bgColor theme="6" tint="-0.499984740745262"/>
        </patternFill>
      </fill>
    </dxf>
    <dxf>
      <font>
        <color theme="1"/>
      </font>
      <border>
        <left style="thin">
          <color theme="6" tint="0.39997558519241921"/>
        </left>
        <right style="thin">
          <color theme="6" tint="0.39997558519241921"/>
        </right>
        <top style="thin">
          <color theme="6" tint="0.39997558519241921"/>
        </top>
        <bottom style="thin">
          <color theme="6" tint="0.39997558519241921"/>
        </bottom>
        <horizontal style="thin">
          <color theme="6" tint="0.39997558519241921"/>
        </horizontal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5117038483843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border>
        <left style="thin">
          <color theme="9"/>
        </left>
      </border>
    </dxf>
    <dxf>
      <border>
        <left style="thin">
          <color theme="9"/>
        </left>
      </border>
    </dxf>
    <dxf>
      <border>
        <top style="thin">
          <color theme="9"/>
        </top>
      </border>
    </dxf>
    <dxf>
      <border>
        <top style="thin">
          <color theme="9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9"/>
        </top>
      </border>
    </dxf>
    <dxf>
      <font>
        <b/>
        <color theme="0"/>
      </font>
      <fill>
        <patternFill patternType="solid">
          <fgColor theme="9"/>
          <bgColor theme="9" tint="-0.24994659260841701"/>
        </patternFill>
      </fill>
    </dxf>
    <dxf>
      <font>
        <color theme="1"/>
      </font>
      <border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font>
        <color theme="1"/>
        <name val="Microsoft YaHei UI"/>
        <family val="2"/>
        <charset val="134"/>
      </font>
      <border>
        <bottom style="thin">
          <color theme="7" tint="-0.499984740745262"/>
        </bottom>
        <vertical/>
        <horizontal/>
      </border>
    </dxf>
    <dxf>
      <font>
        <color theme="1"/>
        <name val="Microsoft YaHei UI"/>
        <family val="2"/>
        <charset val="134"/>
      </font>
      <border>
        <left style="thin">
          <color theme="7" tint="-0.499984740745262"/>
        </left>
        <right style="thin">
          <color theme="7" tint="-0.499984740745262"/>
        </right>
        <top style="thin">
          <color theme="7" tint="-0.499984740745262"/>
        </top>
        <bottom style="thin">
          <color theme="7" tint="-0.499984740745262"/>
        </bottom>
        <vertical/>
        <horizontal/>
      </border>
    </dxf>
  </dxfs>
  <tableStyles count="8" defaultTableStyle="TableStyleMedium2" defaultPivotStyle="PivotStyleLight16">
    <tableStyle name="SlicerStyleDark4 2" pivot="0" table="0" count="10" xr9:uid="{00000000-0011-0000-FFFF-FFFF06000000}">
      <tableStyleElement type="wholeTable" dxfId="118"/>
      <tableStyleElement type="headerRow" dxfId="117"/>
    </tableStyle>
    <tableStyle name="本年累计预算汇总" pivot="0" count="9" xr9:uid="{00000000-0011-0000-FFFF-FFFF07000000}">
      <tableStyleElement type="wholeTable" dxfId="116"/>
      <tableStyleElement type="headerRow" dxfId="115"/>
      <tableStyleElement type="totalRow" dxfId="114"/>
      <tableStyleElement type="firstColumn" dxfId="113"/>
      <tableStyleElement type="lastColumn" dxfId="112"/>
      <tableStyleElement type="firstRowStripe" dxfId="111"/>
      <tableStyleElement type="secondRowStripe" dxfId="110"/>
      <tableStyleElement type="firstColumnStripe" dxfId="109"/>
      <tableStyleElement type="secondColumnStripe" dxfId="108"/>
    </tableStyle>
    <tableStyle name="慈善和赞助" pivot="0" count="7" xr9:uid="{00000000-0011-0000-FFFF-FFFF00000000}">
      <tableStyleElement type="wholeTable" dxfId="107"/>
      <tableStyleElement type="headerRow" dxfId="106"/>
      <tableStyleElement type="totalRow" dxfId="105"/>
      <tableStyleElement type="firstColumn" dxfId="104"/>
      <tableStyleElement type="lastColumn" dxfId="103"/>
      <tableStyleElement type="firstRowStripe" dxfId="102"/>
      <tableStyleElement type="firstColumnStripe" dxfId="101"/>
    </tableStyle>
    <tableStyle name="费用明细" pivot="0" count="7" xr9:uid="{00000000-0011-0000-FFFF-FFFF01000000}">
      <tableStyleElement type="wholeTable" dxfId="100"/>
      <tableStyleElement type="headerRow" dxfId="99"/>
      <tableStyleElement type="totalRow" dxfId="98"/>
      <tableStyleElement type="firstColumn" dxfId="97"/>
      <tableStyleElement type="lastColumn" dxfId="96"/>
      <tableStyleElement type="firstRowStripe" dxfId="95"/>
      <tableStyleElement type="firstColumnStripe" dxfId="94"/>
    </tableStyle>
    <tableStyle name="每月支出汇总" pivot="0" count="9" xr9:uid="{00000000-0011-0000-FFFF-FFFF02000000}">
      <tableStyleElement type="wholeTable" dxfId="93"/>
      <tableStyleElement type="headerRow" dxfId="92"/>
      <tableStyleElement type="totalRow" dxfId="91"/>
      <tableStyleElement type="firstColumn" dxfId="90"/>
      <tableStyleElement type="lastColumn" dxfId="89"/>
      <tableStyleElement type="firstRowStripe" dxfId="88"/>
      <tableStyleElement type="secondRowStripe" dxfId="87"/>
      <tableStyleElement type="firstColumnStripe" dxfId="86"/>
      <tableStyleElement type="secondColumnStripe" dxfId="85"/>
    </tableStyle>
    <tableStyle name="切片器慈善和赞助" pivot="0" table="0" count="10" xr9:uid="{00000000-0011-0000-FFFF-FFFF03000000}">
      <tableStyleElement type="wholeTable" dxfId="84"/>
      <tableStyleElement type="headerRow" dxfId="83"/>
    </tableStyle>
    <tableStyle name="切片器费用明细" pivot="0" table="0" count="10" xr9:uid="{00000000-0011-0000-FFFF-FFFF04000000}">
      <tableStyleElement type="wholeTable" dxfId="82"/>
      <tableStyleElement type="headerRow" dxfId="81"/>
    </tableStyle>
    <tableStyle name="切片器每月支出汇总" pivot="0" table="0" count="10" xr9:uid="{00000000-0011-0000-FFFF-FFFF05000000}">
      <tableStyleElement type="wholeTable" dxfId="80"/>
      <tableStyleElement type="headerRow" dxfId="79"/>
    </tableStyle>
  </tableStyles>
  <extLst>
    <ext xmlns:x14="http://schemas.microsoft.com/office/spreadsheetml/2009/9/main" uri="{46F421CA-312F-682f-3DD2-61675219B42D}">
      <x14:dxfs count="32">
        <dxf>
          <font>
            <color rgb="FF000000"/>
            <name val="Microsoft YaHei UI"/>
            <family val="2"/>
            <charset val="134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  <name val="Microsoft YaHei UI"/>
            <family val="2"/>
            <charset val="134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  <name val="Microsoft YaHei UI"/>
            <family val="2"/>
            <charset val="134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  <name val="Microsoft YaHei UI"/>
            <family val="2"/>
            <charset val="134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5" tint="-0.249977111117893"/>
            <name val="Microsoft YaHei UI"/>
            <family val="2"/>
            <charset val="134"/>
          </font>
          <fill>
            <patternFill patternType="solid">
              <fgColor theme="5" tint="0.59999389629810485"/>
              <bgColor theme="5" tint="0.59999389629810485"/>
            </patternFill>
          </fill>
          <border>
            <left style="thin">
              <color theme="5" tint="0.59999389629810485"/>
            </left>
            <right style="thin">
              <color theme="5" tint="0.59999389629810485"/>
            </right>
            <top style="thin">
              <color theme="5" tint="0.59999389629810485"/>
            </top>
            <bottom style="thin">
              <color theme="5" tint="0.59999389629810485"/>
            </bottom>
            <vertical/>
            <horizontal/>
          </border>
        </dxf>
        <dxf>
          <font>
            <color theme="0"/>
            <name val="Microsoft YaHei UI"/>
            <family val="2"/>
            <charset val="134"/>
          </font>
          <fill>
            <patternFill patternType="solid">
              <fgColor theme="5"/>
              <bgColor theme="5" tint="-0.499984740745262"/>
            </patternFill>
          </fill>
          <border>
            <left style="thin">
              <color theme="5"/>
            </left>
            <right style="thin">
              <color theme="5"/>
            </right>
            <top style="thin">
              <color theme="5"/>
            </top>
            <bottom style="thin">
              <color theme="5"/>
            </bottom>
            <vertical/>
            <horizontal/>
          </border>
        </dxf>
        <dxf>
          <font>
            <color rgb="FF959595"/>
            <name val="Microsoft YaHei UI"/>
            <family val="2"/>
            <charset val="134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  <name val="Microsoft YaHei UI"/>
            <family val="2"/>
            <charset val="134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  <dxf>
          <font>
            <color rgb="FF000000"/>
            <name val="Microsoft YaHei UI"/>
            <family val="2"/>
            <charset val="134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  <name val="Microsoft YaHei UI"/>
            <family val="2"/>
            <charset val="134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  <name val="Microsoft YaHei UI"/>
            <family val="2"/>
            <charset val="134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  <name val="Microsoft YaHei UI"/>
            <family val="2"/>
            <charset val="134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6" tint="-0.249977111117893"/>
            <name val="Microsoft YaHei UI"/>
            <family val="2"/>
            <charset val="134"/>
          </font>
          <fill>
            <patternFill patternType="solid">
              <fgColor theme="6" tint="0.59999389629810485"/>
              <bgColor theme="6" tint="0.59999389629810485"/>
            </patternFill>
          </fill>
          <border>
            <left style="thin">
              <color theme="6" tint="0.59999389629810485"/>
            </left>
            <right style="thin">
              <color theme="6" tint="0.59999389629810485"/>
            </right>
            <top style="thin">
              <color theme="6" tint="0.59999389629810485"/>
            </top>
            <bottom style="thin">
              <color theme="6" tint="0.59999389629810485"/>
            </bottom>
            <vertical/>
            <horizontal/>
          </border>
        </dxf>
        <dxf>
          <font>
            <color theme="0"/>
            <name val="Microsoft YaHei UI"/>
            <family val="2"/>
            <charset val="134"/>
          </font>
          <fill>
            <patternFill patternType="solid">
              <fgColor theme="6"/>
              <bgColor theme="6" tint="-0.499984740745262"/>
            </patternFill>
          </fill>
          <border>
            <left style="thin">
              <color theme="6" tint="-0.499984740745262"/>
            </left>
            <right style="thin">
              <color theme="6" tint="-0.499984740745262"/>
            </right>
            <top style="thin">
              <color theme="6" tint="-0.499984740745262"/>
            </top>
            <bottom style="thin">
              <color theme="6" tint="-0.499984740745262"/>
            </bottom>
            <vertical/>
            <horizontal/>
          </border>
        </dxf>
        <dxf>
          <font>
            <color rgb="FF959595"/>
            <name val="Microsoft YaHei UI"/>
            <family val="2"/>
            <charset val="134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  <name val="Microsoft YaHei UI"/>
            <family val="2"/>
            <charset val="134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  <dxf>
          <font>
            <color rgb="FF000000"/>
            <name val="Microsoft YaHei UI"/>
            <family val="2"/>
            <charset val="134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  <name val="Microsoft YaHei UI"/>
            <family val="2"/>
            <charset val="134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  <name val="Microsoft YaHei UI"/>
            <family val="2"/>
            <charset val="134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  <name val="Microsoft YaHei UI"/>
            <family val="2"/>
            <charset val="134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4" tint="-0.249977111117893"/>
            <name val="Microsoft YaHei UI"/>
            <family val="2"/>
            <charset val="134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color theme="0"/>
            <name val="Microsoft YaHei UI"/>
            <family val="2"/>
            <charset val="134"/>
          </font>
          <fill>
            <patternFill patternType="solid">
              <fgColor theme="4"/>
              <bgColor theme="4" tint="-0.499984740745262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color rgb="FF959595"/>
            <name val="Microsoft YaHei UI"/>
            <family val="2"/>
            <charset val="134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  <name val="Microsoft YaHei UI"/>
            <family val="2"/>
            <charset val="134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  <dxf>
          <font>
            <color rgb="FF000000"/>
            <name val="Microsoft YaHei UI"/>
            <family val="2"/>
            <charset val="134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  <name val="Microsoft YaHei UI"/>
            <family val="2"/>
            <charset val="134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  <name val="Microsoft YaHei UI"/>
            <family val="2"/>
            <charset val="134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  <name val="Microsoft YaHei UI"/>
            <family val="2"/>
            <charset val="134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7" tint="-0.249977111117893"/>
            <name val="Microsoft YaHei UI"/>
            <family val="2"/>
            <charset val="134"/>
          </font>
          <fill>
            <patternFill patternType="solid">
              <fgColor theme="7" tint="0.59999389629810485"/>
              <bgColor theme="7" tint="0.59999389629810485"/>
            </patternFill>
          </fill>
          <border>
            <left style="thin">
              <color theme="7" tint="0.59999389629810485"/>
            </left>
            <right style="thin">
              <color theme="7" tint="0.59999389629810485"/>
            </right>
            <top style="thin">
              <color theme="7" tint="0.59999389629810485"/>
            </top>
            <bottom style="thin">
              <color theme="7" tint="0.59999389629810485"/>
            </bottom>
            <vertical/>
            <horizontal/>
          </border>
        </dxf>
        <dxf>
          <font>
            <color theme="0"/>
            <name val="Microsoft YaHei UI"/>
            <family val="2"/>
            <charset val="134"/>
          </font>
          <fill>
            <patternFill patternType="solid">
              <fgColor theme="7"/>
              <bgColor theme="7" tint="-0.499984740745262"/>
            </patternFill>
          </fill>
          <border>
            <left style="thin">
              <color theme="7" tint="-0.499984740745262"/>
            </left>
            <right style="thin">
              <color theme="7" tint="-0.499984740745262"/>
            </right>
            <top style="thin">
              <color theme="7" tint="-0.499984740745262"/>
            </top>
            <bottom style="thin">
              <color theme="7" tint="-0.499984740745262"/>
            </bottom>
            <vertical/>
            <horizontal/>
          </border>
        </dxf>
        <dxf>
          <font>
            <color rgb="FF959595"/>
            <name val="Microsoft YaHei UI"/>
            <family val="2"/>
            <charset val="134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  <name val="Microsoft YaHei UI"/>
            <family val="2"/>
            <charset val="134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4 2">
          <x14:slicerStyleElements>
            <x14:slicerStyleElement type="unselectedItemWithData" dxfId="31"/>
            <x14:slicerStyleElement type="unselectedItemWithNoData" dxfId="30"/>
            <x14:slicerStyleElement type="selectedItemWithData" dxfId="29"/>
            <x14:slicerStyleElement type="selectedItemWithNoData" dxfId="28"/>
            <x14:slicerStyleElement type="hoveredUnselectedItemWithData" dxfId="27"/>
            <x14:slicerStyleElement type="hoveredSelectedItemWithData" dxfId="26"/>
            <x14:slicerStyleElement type="hoveredUnselectedItemWithNoData" dxfId="25"/>
            <x14:slicerStyleElement type="hoveredSelectedItemWithNoData" dxfId="24"/>
          </x14:slicerStyleElements>
        </x14:slicerStyle>
        <x14:slicerStyle name="切片器慈善和赞助">
          <x14:slicerStyleElements>
            <x14:slicerStyleElement type="unselectedItemWithData" dxfId="23"/>
            <x14:slicerStyleElement type="unselectedItemWithNoData" dxfId="22"/>
            <x14:slicerStyleElement type="selectedItemWithData" dxfId="21"/>
            <x14:slicerStyleElement type="selectedItemWithNoData" dxfId="20"/>
            <x14:slicerStyleElement type="hoveredUnselectedItemWithData" dxfId="19"/>
            <x14:slicerStyleElement type="hoveredSelectedItemWithData" dxfId="18"/>
            <x14:slicerStyleElement type="hoveredUnselectedItemWithNoData" dxfId="17"/>
            <x14:slicerStyleElement type="hoveredSelectedItemWithNoData" dxfId="16"/>
          </x14:slicerStyleElements>
        </x14:slicerStyle>
        <x14:slicerStyle name="切片器费用明细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切片器每月支出汇总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07/relationships/slicerCache" Target="slicerCaches/slicerCache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openxmlformats.org/officeDocument/2006/relationships/styles" Target="styles.xml"/><Relationship Id="rId5" Type="http://schemas.microsoft.com/office/2007/relationships/slicerCache" Target="slicerCaches/slicerCache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7/relationships/slicerCache" Target="slicerCaches/slicerCache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27599;&#26376;&#25903;&#20986;&#27719;&#24635;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&#26412;&#24180;&#32047;&#35745;&#39044;&#31639;&#27719;&#24635;'!A1"/><Relationship Id="rId1" Type="http://schemas.openxmlformats.org/officeDocument/2006/relationships/hyperlink" Target="#'&#36153;&#29992;&#26126;&#32454;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&#27599;&#26376;&#25903;&#20986;&#27719;&#24635;'!A1"/><Relationship Id="rId1" Type="http://schemas.openxmlformats.org/officeDocument/2006/relationships/hyperlink" Target="#'&#24904;&#21892;&#21644;&#36190;&#21161;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&#36153;&#29992;&#26126;&#32454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756000</xdr:colOff>
      <xdr:row>1</xdr:row>
      <xdr:rowOff>19050</xdr:rowOff>
    </xdr:to>
    <xdr:sp macro="" textlink="">
      <xdr:nvSpPr>
        <xdr:cNvPr id="2" name="右箭头 1" descr="右导航按钮">
          <a:hlinkClick xmlns:r="http://schemas.openxmlformats.org/officeDocument/2006/relationships" r:id="rId1" tooltip="选择此处导航到“每月支出汇总”工作表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0025" y="0"/>
          <a:ext cx="756000" cy="209550"/>
        </a:xfrm>
        <a:prstGeom prst="rightArrow">
          <a:avLst>
            <a:gd name="adj1" fmla="val 100000"/>
            <a:gd name="adj2" fmla="val 59091"/>
          </a:avLst>
        </a:prstGeom>
        <a:solidFill>
          <a:schemeClr val="accent2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zh-cn" sz="1100">
              <a:solidFill>
                <a:schemeClr val="bg1"/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  <a:t>下一个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2</xdr:row>
      <xdr:rowOff>19051</xdr:rowOff>
    </xdr:from>
    <xdr:to>
      <xdr:col>17</xdr:col>
      <xdr:colOff>9524</xdr:colOff>
      <xdr:row>3</xdr:row>
      <xdr:rowOff>441326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会计科目" descr="按“会计科目”字段筛选每月支出汇总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会计科目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0025" y="523876"/>
              <a:ext cx="13763625" cy="889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zh-cn" sz="1100"/>
                <a:t>此形状表示表切片器。Excel 或更高版本中支持表切片器。
如果此形状是在较早版本的 Excel 中修改的，或者工作簿是使用 Excel 2007 或更早版本保存的，则不能使用此切片器。</a:t>
              </a:r>
            </a:p>
          </xdr:txBody>
        </xdr:sp>
      </mc:Fallback>
    </mc:AlternateContent>
    <xdr:clientData/>
  </xdr:twoCellAnchor>
  <xdr:twoCellAnchor editAs="oneCell">
    <xdr:from>
      <xdr:col>2</xdr:col>
      <xdr:colOff>9525</xdr:colOff>
      <xdr:row>0</xdr:row>
      <xdr:rowOff>0</xdr:rowOff>
    </xdr:from>
    <xdr:to>
      <xdr:col>2</xdr:col>
      <xdr:colOff>765525</xdr:colOff>
      <xdr:row>1</xdr:row>
      <xdr:rowOff>19050</xdr:rowOff>
    </xdr:to>
    <xdr:sp macro="" textlink="">
      <xdr:nvSpPr>
        <xdr:cNvPr id="4" name="右箭头 3" descr="右导航按钮">
          <a:hlinkClick xmlns:r="http://schemas.openxmlformats.org/officeDocument/2006/relationships" r:id="rId1" tooltip="选择此处导航到“费用明细”工作表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266825" y="0"/>
          <a:ext cx="756000" cy="209550"/>
        </a:xfrm>
        <a:prstGeom prst="rightArrow">
          <a:avLst>
            <a:gd name="adj1" fmla="val 100000"/>
            <a:gd name="adj2" fmla="val 59091"/>
          </a:avLst>
        </a:prstGeom>
        <a:solidFill>
          <a:schemeClr val="accent3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zh-cn" sz="1100">
              <a:solidFill>
                <a:schemeClr val="bg1"/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  <a:t>下一个</a:t>
          </a:r>
        </a:p>
      </xdr:txBody>
    </xdr:sp>
    <xdr:clientData fPrintsWithSheet="0"/>
  </xdr:twoCellAnchor>
  <xdr:twoCellAnchor editAs="oneCell">
    <xdr:from>
      <xdr:col>1</xdr:col>
      <xdr:colOff>142875</xdr:colOff>
      <xdr:row>0</xdr:row>
      <xdr:rowOff>0</xdr:rowOff>
    </xdr:from>
    <xdr:to>
      <xdr:col>2</xdr:col>
      <xdr:colOff>13050</xdr:colOff>
      <xdr:row>1</xdr:row>
      <xdr:rowOff>19050</xdr:rowOff>
    </xdr:to>
    <xdr:sp macro="" textlink="">
      <xdr:nvSpPr>
        <xdr:cNvPr id="5" name="左箭头 4" descr="左导航按钮">
          <a:hlinkClick xmlns:r="http://schemas.openxmlformats.org/officeDocument/2006/relationships" r:id="rId2" tooltip="选择此处导航到“本年累计预算汇总”工作表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42900" y="0"/>
          <a:ext cx="756000" cy="209550"/>
        </a:xfrm>
        <a:prstGeom prst="leftArrow">
          <a:avLst>
            <a:gd name="adj1" fmla="val 100000"/>
            <a:gd name="adj2" fmla="val 50000"/>
          </a:avLst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zh-cn" sz="1100">
              <a:solidFill>
                <a:schemeClr val="bg1"/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  <a:t>上一个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</xdr:colOff>
      <xdr:row>2</xdr:row>
      <xdr:rowOff>19050</xdr:rowOff>
    </xdr:from>
    <xdr:to>
      <xdr:col>9</xdr:col>
      <xdr:colOff>1323976</xdr:colOff>
      <xdr:row>2</xdr:row>
      <xdr:rowOff>904875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4" name="收款人" descr="按“收款人”字段筛选费用明细">
              <a:extLst>
                <a:ext uri="{FF2B5EF4-FFF2-40B4-BE49-F238E27FC236}">
                  <a16:creationId xmlns:a16="http://schemas.microsoft.com/office/drawing/2014/main" id="{00000000-0008-0000-02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收款人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705473" y="523875"/>
              <a:ext cx="5362577" cy="8858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zh-cn" sz="1100"/>
                <a:t>此形状表示表切片器。Excel 或更高版本中支持表切片器。
如果此形状是在较早版本的 Excel 中修改的，或者工作簿是使用 Excel 2007 或更早版本保存的，则不能使用此切片器。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9522</xdr:colOff>
      <xdr:row>2</xdr:row>
      <xdr:rowOff>19050</xdr:rowOff>
    </xdr:from>
    <xdr:to>
      <xdr:col>5</xdr:col>
      <xdr:colOff>1174749</xdr:colOff>
      <xdr:row>2</xdr:row>
      <xdr:rowOff>904875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7" name="请求人" descr="按“请求人”字段筛选费用明细">
              <a:extLst>
                <a:ext uri="{FF2B5EF4-FFF2-40B4-BE49-F238E27FC236}">
                  <a16:creationId xmlns:a16="http://schemas.microsoft.com/office/drawing/2014/main" id="{00000000-0008-0000-0200-000007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请求人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90499" y="523875"/>
              <a:ext cx="5504688" cy="8858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zh-cn" sz="1100"/>
                <a:t>此形状表示表切片器。Excel 或更高版本中支持表切片器。
如果此形状是在较早版本的 Excel 中修改的，或者工作簿是使用 Excel 2007 或更早版本保存的，则不能使用此切片器。</a:t>
              </a:r>
            </a:p>
          </xdr:txBody>
        </xdr:sp>
      </mc:Fallback>
    </mc:AlternateContent>
    <xdr:clientData/>
  </xdr:twoCellAnchor>
  <xdr:twoCellAnchor editAs="oneCell">
    <xdr:from>
      <xdr:col>2</xdr:col>
      <xdr:colOff>9525</xdr:colOff>
      <xdr:row>0</xdr:row>
      <xdr:rowOff>0</xdr:rowOff>
    </xdr:from>
    <xdr:to>
      <xdr:col>2</xdr:col>
      <xdr:colOff>765525</xdr:colOff>
      <xdr:row>1</xdr:row>
      <xdr:rowOff>19050</xdr:rowOff>
    </xdr:to>
    <xdr:sp macro="" textlink="">
      <xdr:nvSpPr>
        <xdr:cNvPr id="8" name="右箭头 7" descr="右导航按钮">
          <a:hlinkClick xmlns:r="http://schemas.openxmlformats.org/officeDocument/2006/relationships" r:id="rId1" tooltip="选择此处导航到“慈善和赞助”工作表"/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266825" y="0"/>
          <a:ext cx="756000" cy="209550"/>
        </a:xfrm>
        <a:prstGeom prst="rightArrow">
          <a:avLst>
            <a:gd name="adj1" fmla="val 100000"/>
            <a:gd name="adj2" fmla="val 59091"/>
          </a:avLst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zh-cn" sz="1100">
              <a:solidFill>
                <a:schemeClr val="bg1"/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  <a:t>下一个</a:t>
          </a:r>
        </a:p>
      </xdr:txBody>
    </xdr:sp>
    <xdr:clientData fPrintsWithSheet="0"/>
  </xdr:twoCellAnchor>
  <xdr:twoCellAnchor editAs="oneCell">
    <xdr:from>
      <xdr:col>1</xdr:col>
      <xdr:colOff>142875</xdr:colOff>
      <xdr:row>0</xdr:row>
      <xdr:rowOff>0</xdr:rowOff>
    </xdr:from>
    <xdr:to>
      <xdr:col>2</xdr:col>
      <xdr:colOff>13050</xdr:colOff>
      <xdr:row>1</xdr:row>
      <xdr:rowOff>19050</xdr:rowOff>
    </xdr:to>
    <xdr:sp macro="" textlink="">
      <xdr:nvSpPr>
        <xdr:cNvPr id="9" name="左箭头 8" descr="左导航按钮">
          <a:hlinkClick xmlns:r="http://schemas.openxmlformats.org/officeDocument/2006/relationships" r:id="rId2" tooltip="选择此处导航到“每月支出汇总”工作表"/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342900" y="0"/>
          <a:ext cx="756000" cy="209550"/>
        </a:xfrm>
        <a:prstGeom prst="leftArrow">
          <a:avLst>
            <a:gd name="adj1" fmla="val 100000"/>
            <a:gd name="adj2" fmla="val 50000"/>
          </a:avLst>
        </a:prstGeom>
        <a:solidFill>
          <a:schemeClr val="accent2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zh-cn" sz="1100">
              <a:solidFill>
                <a:schemeClr val="bg1"/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  <a:t>上一个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2</xdr:row>
      <xdr:rowOff>19050</xdr:rowOff>
    </xdr:from>
    <xdr:to>
      <xdr:col>6</xdr:col>
      <xdr:colOff>0</xdr:colOff>
      <xdr:row>2</xdr:row>
      <xdr:rowOff>904875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4" name="请求人 1" descr="按“请求人”字段筛选慈善和赞助">
              <a:extLst>
                <a:ext uri="{FF2B5EF4-FFF2-40B4-BE49-F238E27FC236}">
                  <a16:creationId xmlns:a16="http://schemas.microsoft.com/office/drawing/2014/main" id="{00000000-0008-0000-03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请求人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90499" y="523875"/>
              <a:ext cx="6248401" cy="8858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zh-cn" sz="1100"/>
                <a:t>此形状表示表切片器。Excel 或更高版本中支持表切片器。
如果此形状是在较早版本的 Excel 中修改的，或者工作簿是使用 Excel 2007 或更早版本保存的，则不能使用此切片器。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9524</xdr:colOff>
      <xdr:row>2</xdr:row>
      <xdr:rowOff>19050</xdr:rowOff>
    </xdr:from>
    <xdr:to>
      <xdr:col>11</xdr:col>
      <xdr:colOff>1124024</xdr:colOff>
      <xdr:row>2</xdr:row>
      <xdr:rowOff>904875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5" name="收款人 1" descr="按“收款人”字段筛选慈善和赞助">
              <a:extLst>
                <a:ext uri="{FF2B5EF4-FFF2-40B4-BE49-F238E27FC236}">
                  <a16:creationId xmlns:a16="http://schemas.microsoft.com/office/drawing/2014/main" id="{00000000-0008-0000-03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收款人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781799" y="523875"/>
              <a:ext cx="6562800" cy="8858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zh-CN" altLang="en-US" sz="1100"/>
                <a:t>此形状表示表切片器。此版本的 Excel 中不支持表切片器。
如果形状是在较早版本的 Excel 中修改的，或者工作簿是使用 Excel 2007 或更早版本保存的，则不能使用切片器。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142875</xdr:colOff>
      <xdr:row>0</xdr:row>
      <xdr:rowOff>0</xdr:rowOff>
    </xdr:from>
    <xdr:to>
      <xdr:col>2</xdr:col>
      <xdr:colOff>3525</xdr:colOff>
      <xdr:row>1</xdr:row>
      <xdr:rowOff>19050</xdr:rowOff>
    </xdr:to>
    <xdr:sp macro="" textlink="">
      <xdr:nvSpPr>
        <xdr:cNvPr id="7" name="左箭头 6" descr="左导航按钮">
          <a:hlinkClick xmlns:r="http://schemas.openxmlformats.org/officeDocument/2006/relationships" r:id="rId1" tooltip="选择此处导航到“费用明细”工作表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342900" y="0"/>
          <a:ext cx="756000" cy="209550"/>
        </a:xfrm>
        <a:prstGeom prst="leftArrow">
          <a:avLst>
            <a:gd name="adj1" fmla="val 100000"/>
            <a:gd name="adj2" fmla="val 50000"/>
          </a:avLst>
        </a:prstGeom>
        <a:solidFill>
          <a:schemeClr val="accent3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zh-cn" sz="1100">
              <a:solidFill>
                <a:schemeClr val="bg1"/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  <a:t>上一个</a:t>
          </a:r>
        </a:p>
      </xdr:txBody>
    </xdr:sp>
    <xdr:clientData fPrintsWithSheet="0"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Payee" xr10:uid="{00000000-0013-0000-FFFF-FFFF01000000}" sourceName="收款人">
  <extLst>
    <x:ext xmlns:x15="http://schemas.microsoft.com/office/spreadsheetml/2010/11/main" uri="{2F2917AC-EB37-4324-AD4E-5DD8C200BD13}">
      <x15:tableSlicerCache tableId="2" column="6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Requested_by" xr10:uid="{00000000-0013-0000-FFFF-FFFF02000000}" sourceName="请求人">
  <extLst>
    <x:ext xmlns:x15="http://schemas.microsoft.com/office/spreadsheetml/2010/11/main" uri="{2F2917AC-EB37-4324-AD4E-5DD8C200BD13}">
      <x15:tableSlicerCache tableId="2" column="4"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Requested_by1" xr10:uid="{00000000-0013-0000-FFFF-FFFF03000000}" sourceName="请求人">
  <extLst>
    <x:ext xmlns:x15="http://schemas.microsoft.com/office/spreadsheetml/2010/11/main" uri="{2F2917AC-EB37-4324-AD4E-5DD8C200BD13}">
      <x15:tableSlicerCache tableId="3" column="3"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Payee1" xr10:uid="{00000000-0013-0000-FFFF-FFFF04000000}" sourceName="收款人">
  <extLst>
    <x:ext xmlns:x15="http://schemas.microsoft.com/office/spreadsheetml/2010/11/main" uri="{2F2917AC-EB37-4324-AD4E-5DD8C200BD13}">
      <x15:tableSlicerCache tableId="3" column="6"/>
    </x:ext>
  </extLst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Account_Title" xr10:uid="{00000000-0013-0000-FFFF-FFFF05000000}" sourceName="会计科目">
  <extLst>
    <x:ext xmlns:x15="http://schemas.microsoft.com/office/spreadsheetml/2010/11/main" uri="{2F2917AC-EB37-4324-AD4E-5DD8C200BD13}">
      <x15:tableSlicerCache tableId="4" column="2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会计科目" xr10:uid="{00000000-0014-0000-FFFF-FFFF01000000}" cache="Slicer_Account_Title" caption="会计科目" columnCount="7" style="切片器每月支出汇总" rowHeight="225425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收款人" xr10:uid="{00000000-0014-0000-FFFF-FFFF02000000}" cache="Slicer_Payee" caption="收款人" columnCount="3" style="切片器费用明细" rowHeight="225425"/>
  <slicer name="请求人" xr10:uid="{00000000-0014-0000-FFFF-FFFF03000000}" cache="Slicer_Requested_by" caption="请求人" columnCount="3" style="切片器费用明细" rowHeight="225425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请求人 1" xr10:uid="{00000000-0014-0000-FFFF-FFFF04000000}" cache="Slicer_Requested_by1" caption="请求人" columnCount="3" style="切片器慈善和赞助" rowHeight="225425"/>
  <slicer name="收款人 1" xr10:uid="{00000000-0014-0000-FFFF-FFFF05000000}" cache="Slicer_Payee1" caption="收款人" columnCount="3" style="切片器慈善和赞助" rowHeight="225425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YearToDateTable" displayName="YearToDateTable" ref="B4:G17" totalsRowCount="1" headerRowDxfId="78" dataDxfId="77" totalsRowDxfId="76">
  <autoFilter ref="B4:G16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总帐代码" totalsRowLabel="汇总" dataDxfId="75" totalsRowDxfId="74" dataCellStyle="千位分隔"/>
    <tableColumn id="2" xr3:uid="{00000000-0010-0000-0000-000002000000}" name="会计科目" dataDxfId="73" totalsRowDxfId="72"/>
    <tableColumn id="3" xr3:uid="{00000000-0010-0000-0000-000003000000}" name="实际金额" totalsRowFunction="sum" dataDxfId="71" totalsRowDxfId="70" dataCellStyle="货币[0]">
      <calculatedColumnFormula>SUMIF(每月支出汇总[总帐代码],YearToDateTable[[#This Row],[总帐代码]],每月支出汇总[汇总])</calculatedColumnFormula>
    </tableColumn>
    <tableColumn id="4" xr3:uid="{00000000-0010-0000-0000-000004000000}" name="预算" totalsRowFunction="sum" dataDxfId="69" totalsRowDxfId="68" dataCellStyle="货币[0]"/>
    <tableColumn id="5" xr3:uid="{00000000-0010-0000-0000-000005000000}" name="剩余金额" totalsRowFunction="sum" dataDxfId="67" totalsRowDxfId="66" dataCellStyle="货币[0]">
      <calculatedColumnFormula>IF(YearToDateTable[[#This Row],[预算]]="","",YearToDateTable[[#This Row],[预算]]-YearToDateTable[[#This Row],[实际金额]])</calculatedColumnFormula>
    </tableColumn>
    <tableColumn id="6" xr3:uid="{00000000-0010-0000-0000-000006000000}" name="剩余百分比" totalsRowFunction="custom" dataDxfId="65" totalsRowDxfId="64" dataCellStyle="百分比">
      <calculatedColumnFormula>IFERROR(YearToDateTable[[#This Row],[剩余金额]]/YearToDateTable[[#This Row],[预算]],"")</calculatedColumnFormula>
      <totalsRowFormula>YearToDateTable[[#Totals],[剩余金额]]/YearToDateTable[[#Totals],[预算]]</totalsRowFormula>
    </tableColumn>
  </tableColumns>
  <tableStyleInfo name="本年累计预算汇总" showFirstColumn="0" showLastColumn="0" showRowStripes="1" showColumnStripes="0"/>
  <extLst>
    <ext xmlns:x14="http://schemas.microsoft.com/office/spreadsheetml/2009/9/main" uri="{504A1905-F514-4f6f-8877-14C23A59335A}">
      <x14:table altTextSummary="在此表中输入总帐代码、会计科目和预算。实际金额以及其余值和百分比都将自动计算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每月支出汇总" displayName="每月支出汇总" ref="B5:Q18" totalsRowCount="1" headerRowDxfId="63" dataDxfId="62" totalsRowDxfId="61">
  <autoFilter ref="B5:Q17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6">
    <tableColumn id="1" xr3:uid="{00000000-0010-0000-0100-000001000000}" name="总帐代码" totalsRowLabel="汇总" dataDxfId="60" totalsRowDxfId="16" dataCellStyle="千位分隔"/>
    <tableColumn id="2" xr3:uid="{00000000-0010-0000-0100-000002000000}" name="会计科目" dataDxfId="59" totalsRowDxfId="15"/>
    <tableColumn id="3" xr3:uid="{00000000-0010-0000-0100-000003000000}" name="1月" totalsRowFunction="sum" dataDxfId="27" totalsRowDxfId="14" dataCellStyle="货币[0]">
      <calculatedColumnFormula>SUMIFS(费用明细[支票金额],费用明细[总帐代码],每月支出汇总[[#This Row],[总帐代码]],费用明细[发票日期],"&gt;="&amp;D$3,费用明细[发票日期],"&lt;="&amp;D$4)+SUMIFS(其他[支票金额],其他[总帐代码],每月支出汇总[[#This Row],[总帐代码]],其他[发起支票请求的日期],"&gt;="&amp;DATEVALUE(_年&amp;"年"&amp;每月支出汇总[[#Headers],[1月]]&amp;"1日"),其他[发起支票请求的日期],"&lt;="&amp;D$4)</calculatedColumnFormula>
    </tableColumn>
    <tableColumn id="4" xr3:uid="{00000000-0010-0000-0100-000004000000}" name="2月" totalsRowFunction="sum" dataDxfId="26" totalsRowDxfId="13" dataCellStyle="货币[0]">
      <calculatedColumnFormula>SUMIFS(费用明细[支票金额],费用明细[总帐代码],每月支出汇总[[#This Row],[总帐代码]],费用明细[发票日期],"&gt;="&amp;E$3,费用明细[发票日期],"&lt;="&amp;E$4)+SUMIFS(其他[支票金额],其他[总帐代码],每月支出汇总[[#This Row],[总帐代码]],其他[发起支票请求的日期],"&gt;="&amp;DATEVALUE(_年&amp;"年"&amp;每月支出汇总[[#Headers],[2月]]&amp;"1日"),其他[发起支票请求的日期],"&lt;="&amp;E$4)</calculatedColumnFormula>
    </tableColumn>
    <tableColumn id="5" xr3:uid="{00000000-0010-0000-0100-000005000000}" name="3月" totalsRowFunction="sum" dataDxfId="25" totalsRowDxfId="12" dataCellStyle="货币[0]">
      <calculatedColumnFormula>SUMIFS(费用明细[支票金额],费用明细[总帐代码],每月支出汇总[[#This Row],[总帐代码]],费用明细[发票日期],"&gt;="&amp;F$3,费用明细[发票日期],"&lt;="&amp;F$4)+SUMIFS(其他[支票金额],其他[总帐代码],每月支出汇总[[#This Row],[总帐代码]],其他[发起支票请求的日期],"&gt;="&amp;DATEVALUE(_年&amp;"年"&amp;每月支出汇总[[#Headers],[3月]]&amp;"1日"),其他[发起支票请求的日期],"&lt;="&amp;F$4)</calculatedColumnFormula>
    </tableColumn>
    <tableColumn id="6" xr3:uid="{00000000-0010-0000-0100-000006000000}" name="4月" totalsRowFunction="sum" dataDxfId="24" totalsRowDxfId="11" dataCellStyle="货币[0]">
      <calculatedColumnFormula>SUMIFS(费用明细[支票金额],费用明细[总帐代码],每月支出汇总[[#This Row],[总帐代码]],费用明细[发票日期],"&gt;="&amp;G$3,费用明细[发票日期],"&lt;="&amp;G$4)+SUMIFS(其他[支票金额],其他[总帐代码],每月支出汇总[[#This Row],[总帐代码]],其他[发起支票请求的日期],"&gt;="&amp;DATEVALUE(_年&amp;"年"&amp;每月支出汇总[[#Headers],[4月]]&amp;"1日"),其他[发起支票请求的日期],"&lt;="&amp;G$4)</calculatedColumnFormula>
    </tableColumn>
    <tableColumn id="7" xr3:uid="{00000000-0010-0000-0100-000007000000}" name="5月" totalsRowFunction="sum" dataDxfId="23" totalsRowDxfId="10" dataCellStyle="货币[0]">
      <calculatedColumnFormula>SUMIFS(费用明细[支票金额],费用明细[总帐代码],每月支出汇总[[#This Row],[总帐代码]],费用明细[发票日期],"&gt;="&amp;H$3,费用明细[发票日期],"&lt;="&amp;H$4)+SUMIFS(其他[支票金额],其他[总帐代码],每月支出汇总[[#This Row],[总帐代码]],其他[发起支票请求的日期],"&gt;="&amp;DATEVALUE(_年&amp;"年"&amp;每月支出汇总[[#Headers],[5月]]&amp;"1日"),其他[发起支票请求的日期],"&lt;="&amp;H$4)</calculatedColumnFormula>
    </tableColumn>
    <tableColumn id="8" xr3:uid="{00000000-0010-0000-0100-000008000000}" name="6月" totalsRowFunction="sum" dataDxfId="22" totalsRowDxfId="9" dataCellStyle="货币[0]">
      <calculatedColumnFormula>SUMIFS(费用明细[支票金额],费用明细[总帐代码],每月支出汇总[[#This Row],[总帐代码]],费用明细[发票日期],"&gt;="&amp;I$3,费用明细[发票日期],"&lt;="&amp;I$4)+SUMIFS(其他[支票金额],其他[总帐代码],每月支出汇总[[#This Row],[总帐代码]],其他[发起支票请求的日期],"&gt;="&amp;DATEVALUE(_年&amp;"年"&amp;每月支出汇总[[#Headers],[6月]]&amp;"1日"),其他[发起支票请求的日期],"&lt;="&amp;I$4)</calculatedColumnFormula>
    </tableColumn>
    <tableColumn id="9" xr3:uid="{00000000-0010-0000-0100-000009000000}" name="7月" totalsRowFunction="sum" dataDxfId="21" totalsRowDxfId="8" dataCellStyle="货币[0]">
      <calculatedColumnFormula>SUMIFS(费用明细[支票金额],费用明细[总帐代码],每月支出汇总[[#This Row],[总帐代码]],费用明细[发票日期],"&gt;="&amp;J$3,费用明细[发票日期],"&lt;="&amp;J$4)+SUMIFS(其他[支票金额],其他[总帐代码],每月支出汇总[[#This Row],[总帐代码]],其他[发起支票请求的日期],"&gt;="&amp;DATEVALUE(_年&amp;"年"&amp;每月支出汇总[[#Headers],[7月]]&amp;"1日"),其他[发起支票请求的日期],"&lt;="&amp;J$4)</calculatedColumnFormula>
    </tableColumn>
    <tableColumn id="10" xr3:uid="{00000000-0010-0000-0100-00000A000000}" name="8月" totalsRowFunction="sum" dataDxfId="20" totalsRowDxfId="7" dataCellStyle="货币[0]">
      <calculatedColumnFormula>SUMIFS(费用明细[支票金额],费用明细[总帐代码],每月支出汇总[[#This Row],[总帐代码]],费用明细[发票日期],"&gt;="&amp;K$3,费用明细[发票日期],"&lt;="&amp;K$4)+SUMIFS(其他[支票金额],其他[总帐代码],每月支出汇总[[#This Row],[总帐代码]],其他[发起支票请求的日期],"&gt;="&amp;DATEVALUE(_年&amp;"年"&amp;每月支出汇总[[#Headers],[8月]]&amp;"1日"),其他[发起支票请求的日期],"&lt;="&amp;K$4)</calculatedColumnFormula>
    </tableColumn>
    <tableColumn id="11" xr3:uid="{00000000-0010-0000-0100-00000B000000}" name="9月" totalsRowFunction="sum" dataDxfId="19" totalsRowDxfId="6" dataCellStyle="货币[0]">
      <calculatedColumnFormula>SUMIFS(费用明细[支票金额],费用明细[总帐代码],每月支出汇总[[#This Row],[总帐代码]],费用明细[发票日期],"&gt;="&amp;L$3,费用明细[发票日期],"&lt;="&amp;L$4)+SUMIFS(其他[支票金额],其他[总帐代码],每月支出汇总[[#This Row],[总帐代码]],其他[发起支票请求的日期],"&gt;="&amp;DATEVALUE(_年&amp;"年"&amp;每月支出汇总[[#Headers],[9月]]&amp;"1日"),其他[发起支票请求的日期],"&lt;="&amp;L$4)</calculatedColumnFormula>
    </tableColumn>
    <tableColumn id="12" xr3:uid="{00000000-0010-0000-0100-00000C000000}" name="10月" totalsRowFunction="sum" dataDxfId="18" totalsRowDxfId="5" dataCellStyle="货币[0]">
      <calculatedColumnFormula>SUMIFS(费用明细[支票金额],费用明细[总帐代码],每月支出汇总[[#This Row],[总帐代码]],费用明细[发票日期],"&gt;="&amp;M$3,费用明细[发票日期],"&lt;="&amp;M$4)+SUMIFS(其他[支票金额],其他[总帐代码],每月支出汇总[[#This Row],[总帐代码]],其他[发起支票请求的日期],"&gt;="&amp;DATEVALUE(_年&amp;"年"&amp;每月支出汇总[[#Headers],[10月]]&amp;"1日"),其他[发起支票请求的日期],"&lt;="&amp;M$4)</calculatedColumnFormula>
    </tableColumn>
    <tableColumn id="13" xr3:uid="{00000000-0010-0000-0100-00000D000000}" name="11月" totalsRowFunction="sum" dataDxfId="17" totalsRowDxfId="4" dataCellStyle="货币[0]">
      <calculatedColumnFormula>SUMIFS(费用明细[支票金额],费用明细[总帐代码],每月支出汇总[[#This Row],[总帐代码]],费用明细[发票日期],"&gt;="&amp;N$3,费用明细[发票日期],"&lt;="&amp;N$4)+SUMIFS(其他[支票金额],其他[总帐代码],每月支出汇总[[#This Row],[总帐代码]],其他[发起支票请求的日期],"&gt;="&amp;DATEVALUE(_年&amp;"年"&amp;每月支出汇总[[#Headers],[11月]]&amp;"1日"),其他[发起支票请求的日期],"&lt;="&amp;N$4)</calculatedColumnFormula>
    </tableColumn>
    <tableColumn id="14" xr3:uid="{00000000-0010-0000-0100-00000E000000}" name="12月" totalsRowFunction="sum" dataDxfId="0" totalsRowDxfId="3" dataCellStyle="货币[0]">
      <calculatedColumnFormula>SUMIFS(费用明细[支票金额],费用明细[总帐代码],每月支出汇总[[#This Row],[总帐代码]],费用明细[发票日期],"&gt;="&amp;O$3,费用明细[发票日期],"&lt;="&amp;O$4)+SUMIFS(其他[支票金额],其他[总帐代码],每月支出汇总[[#This Row],[总帐代码]],其他[发起支票请求的日期],"&gt;="&amp;DATEVALUE(_年&amp;"年"&amp;每月支出汇总[[#Headers],[12月]]&amp;"1日"),其他[发起支票请求的日期],"&lt;="&amp;O$4)</calculatedColumnFormula>
    </tableColumn>
    <tableColumn id="15" xr3:uid="{00000000-0010-0000-0100-00000F000000}" name="汇总" totalsRowFunction="sum" dataDxfId="58" totalsRowDxfId="2" dataCellStyle="货币[0]">
      <calculatedColumnFormula>SUM(每月支出汇总[[#This Row],[1月]:[12月]])</calculatedColumnFormula>
    </tableColumn>
    <tableColumn id="16" xr3:uid="{00000000-0010-0000-0100-000010000000}" name=" " dataDxfId="57" totalsRowDxfId="1"/>
  </tableColumns>
  <tableStyleInfo name="每月支出汇总" showFirstColumn="0" showLastColumn="0" showRowStripes="1" showColumnStripes="0"/>
  <extLst>
    <ext xmlns:x14="http://schemas.microsoft.com/office/spreadsheetml/2009/9/main" uri="{504A1905-F514-4f6f-8877-14C23A59335A}">
      <x14:table altTextSummary="在此表中输入总帐代码和会计科目。每月金额和总计将自动计算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费用明细" displayName="费用明细" ref="B4:J6" headerRowDxfId="56" dataDxfId="55">
  <autoFilter ref="B4:J6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200-000001000000}" name="总帐代码" totalsRowLabel="汇总" dataDxfId="54" totalsRowDxfId="53" dataCellStyle="千位分隔"/>
    <tableColumn id="2" xr3:uid="{00000000-0010-0000-0200-000002000000}" name="发票日期" totalsRowDxfId="52" dataCellStyle="日期"/>
    <tableColumn id="3" xr3:uid="{00000000-0010-0000-0200-000003000000}" name="发票编号" dataDxfId="51" totalsRowDxfId="50" dataCellStyle="千位分隔"/>
    <tableColumn id="4" xr3:uid="{00000000-0010-0000-0200-000004000000}" name="请求人" dataDxfId="49" totalsRowDxfId="48"/>
    <tableColumn id="5" xr3:uid="{00000000-0010-0000-0200-000005000000}" name="支票金额" dataDxfId="47" totalsRowDxfId="46" dataCellStyle="货币[0]"/>
    <tableColumn id="6" xr3:uid="{00000000-0010-0000-0200-000006000000}" name="收款人" dataDxfId="45" totalsRowDxfId="44"/>
    <tableColumn id="7" xr3:uid="{00000000-0010-0000-0200-000007000000}" name="支票用途" dataDxfId="43" totalsRowDxfId="42"/>
    <tableColumn id="8" xr3:uid="{00000000-0010-0000-0200-000008000000}" name="分发方法" dataDxfId="41" totalsRowDxfId="40"/>
    <tableColumn id="9" xr3:uid="{00000000-0010-0000-0200-000009000000}" name="档案日期" totalsRowFunction="count" totalsRowDxfId="39" dataCellStyle="日期"/>
  </tableColumns>
  <tableStyleInfo name="费用明细" showFirstColumn="0" showLastColumn="0" showRowStripes="1" showColumnStripes="0"/>
  <extLst>
    <ext xmlns:x14="http://schemas.microsoft.com/office/spreadsheetml/2009/9/main" uri="{504A1905-F514-4f6f-8877-14C23A59335A}">
      <x14:table altTextSummary="Enter G/L code and related information.  Check amounts on this table will drive the monthly expenses summary table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其他" displayName="其他" ref="B4:L6" totalsRowShown="0" headerRowDxfId="38" dataDxfId="37">
  <autoFilter ref="B4:L6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300-000001000000}" name="总帐代码" dataDxfId="36" dataCellStyle="千位分隔"/>
    <tableColumn id="2" xr3:uid="{00000000-0010-0000-0300-000002000000}" name="发起支票请求的日期" dataCellStyle="日期"/>
    <tableColumn id="3" xr3:uid="{00000000-0010-0000-0300-000003000000}" name="请求人" dataDxfId="35"/>
    <tableColumn id="4" xr3:uid="{00000000-0010-0000-0300-000004000000}" name="支票金额" dataDxfId="34" dataCellStyle="货币[0]"/>
    <tableColumn id="5" xr3:uid="{00000000-0010-0000-0300-000005000000}" name="上一年捐款" dataDxfId="33" dataCellStyle="货币[0]"/>
    <tableColumn id="6" xr3:uid="{00000000-0010-0000-0300-000006000000}" name="收款人" dataDxfId="32"/>
    <tableColumn id="7" xr3:uid="{00000000-0010-0000-0300-000007000000}" name="用途" dataDxfId="31"/>
    <tableColumn id="8" xr3:uid="{00000000-0010-0000-0300-000008000000}" name="签署人" dataDxfId="30"/>
    <tableColumn id="9" xr3:uid="{00000000-0010-0000-0300-000009000000}" name="类别" dataDxfId="29"/>
    <tableColumn id="10" xr3:uid="{00000000-0010-0000-0300-00000A000000}" name="分发方法" dataDxfId="28"/>
    <tableColumn id="11" xr3:uid="{00000000-0010-0000-0300-00000B000000}" name="档案日期" dataCellStyle="日期"/>
  </tableColumns>
  <tableStyleInfo name="慈善和赞助" showFirstColumn="0" showLastColumn="0" showRowStripes="1" showColumnStripes="0"/>
  <extLst>
    <ext xmlns:x14="http://schemas.microsoft.com/office/spreadsheetml/2009/9/main" uri="{504A1905-F514-4f6f-8877-14C23A59335A}">
      <x14:table altTextSummary="在此表中输入总帐代码、发起支票请求的日期、请求人和收款人姓名、支票金额、用途、上一年捐款、分发方法和档案日期"/>
    </ext>
  </extLst>
</table>
</file>

<file path=xl/theme/theme1.xml><?xml version="1.0" encoding="utf-8"?>
<a:theme xmlns:a="http://schemas.openxmlformats.org/drawingml/2006/main" name="Office Theme">
  <a:themeElements>
    <a:clrScheme name="General ledger">
      <a:dk1>
        <a:srgbClr val="3F3F3F"/>
      </a:dk1>
      <a:lt1>
        <a:srgbClr val="FFFFFF"/>
      </a:lt1>
      <a:dk2>
        <a:srgbClr val="23070B"/>
      </a:dk2>
      <a:lt2>
        <a:srgbClr val="F4F1E7"/>
      </a:lt2>
      <a:accent1>
        <a:srgbClr val="F9AC1E"/>
      </a:accent1>
      <a:accent2>
        <a:srgbClr val="7AB88E"/>
      </a:accent2>
      <a:accent3>
        <a:srgbClr val="F48C59"/>
      </a:accent3>
      <a:accent4>
        <a:srgbClr val="70A8B0"/>
      </a:accent4>
      <a:accent5>
        <a:srgbClr val="F7913D"/>
      </a:accent5>
      <a:accent6>
        <a:srgbClr val="935961"/>
      </a:accent6>
      <a:hlink>
        <a:srgbClr val="70A8B0"/>
      </a:hlink>
      <a:folHlink>
        <a:srgbClr val="967DA7"/>
      </a:folHlink>
    </a:clrScheme>
    <a:fontScheme name="General ledger">
      <a:majorFont>
        <a:latin typeface="Century Gothic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microsoft.com/office/2007/relationships/slicer" Target="../slicers/slicer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microsoft.com/office/2007/relationships/slicer" Target="../slicers/slicer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microsoft.com/office/2007/relationships/slicer" Target="../slicers/slicer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pageSetUpPr fitToPage="1"/>
  </sheetPr>
  <dimension ref="B1:G17"/>
  <sheetViews>
    <sheetView showGridLines="0" tabSelected="1" workbookViewId="0"/>
  </sheetViews>
  <sheetFormatPr defaultRowHeight="30" customHeight="1" x14ac:dyDescent="0.3"/>
  <cols>
    <col min="1" max="1" width="2.33203125" style="19" customWidth="1"/>
    <col min="2" max="2" width="12.33203125" style="19" customWidth="1"/>
    <col min="3" max="3" width="23.6640625" style="19" customWidth="1"/>
    <col min="4" max="6" width="18.21875" style="19" customWidth="1"/>
    <col min="7" max="7" width="13.88671875" style="19" customWidth="1"/>
    <col min="8" max="8" width="2.77734375" style="19" customWidth="1"/>
    <col min="9" max="16384" width="8.88671875" style="19"/>
  </cols>
  <sheetData>
    <row r="1" spans="2:7" ht="15" customHeight="1" x14ac:dyDescent="0.3">
      <c r="B1" s="11" t="s">
        <v>0</v>
      </c>
    </row>
    <row r="2" spans="2:7" ht="30" customHeight="1" thickBot="1" x14ac:dyDescent="0.45">
      <c r="B2" s="22" t="s">
        <v>1</v>
      </c>
      <c r="C2" s="22"/>
      <c r="D2" s="22"/>
      <c r="E2" s="22"/>
      <c r="F2" s="12" t="s">
        <v>18</v>
      </c>
      <c r="G2" s="20">
        <f ca="1">YEAR(TODAY())</f>
        <v>2019</v>
      </c>
    </row>
    <row r="3" spans="2:7" ht="15" customHeight="1" thickTop="1" x14ac:dyDescent="0.3"/>
    <row r="4" spans="2:7" ht="30" customHeight="1" x14ac:dyDescent="0.3">
      <c r="B4" s="1" t="s">
        <v>2</v>
      </c>
      <c r="C4" s="1" t="s">
        <v>3</v>
      </c>
      <c r="D4" s="1" t="s">
        <v>16</v>
      </c>
      <c r="E4" s="1" t="s">
        <v>17</v>
      </c>
      <c r="F4" s="1" t="s">
        <v>19</v>
      </c>
      <c r="G4" s="1" t="s">
        <v>20</v>
      </c>
    </row>
    <row r="5" spans="2:7" ht="30" customHeight="1" x14ac:dyDescent="0.3">
      <c r="B5" s="7">
        <v>1000</v>
      </c>
      <c r="C5" s="1" t="s">
        <v>4</v>
      </c>
      <c r="D5" s="5">
        <f ca="1">SUMIF(每月支出汇总[总帐代码],YearToDateTable[[#This Row],[总帐代码]],每月支出汇总[汇总])</f>
        <v>0</v>
      </c>
      <c r="E5" s="5">
        <v>100000</v>
      </c>
      <c r="F5" s="5">
        <f ca="1">IF(YearToDateTable[[#This Row],[预算]]="","",YearToDateTable[[#This Row],[预算]]-YearToDateTable[[#This Row],[实际金额]])</f>
        <v>100000</v>
      </c>
      <c r="G5" s="6">
        <f ca="1">IFERROR(YearToDateTable[[#This Row],[剩余金额]]/YearToDateTable[[#This Row],[预算]],"")</f>
        <v>1</v>
      </c>
    </row>
    <row r="6" spans="2:7" ht="30" customHeight="1" x14ac:dyDescent="0.3">
      <c r="B6" s="7">
        <v>2000</v>
      </c>
      <c r="C6" s="1" t="s">
        <v>5</v>
      </c>
      <c r="D6" s="5">
        <f ca="1">SUMIF(每月支出汇总[总帐代码],YearToDateTable[[#This Row],[总帐代码]],每月支出汇总[汇总])</f>
        <v>0</v>
      </c>
      <c r="E6" s="5">
        <v>100000</v>
      </c>
      <c r="F6" s="5">
        <f ca="1">IF(YearToDateTable[[#This Row],[预算]]="","",YearToDateTable[[#This Row],[预算]]-YearToDateTable[[#This Row],[实际金额]])</f>
        <v>100000</v>
      </c>
      <c r="G6" s="6">
        <f ca="1">IFERROR(YearToDateTable[[#This Row],[剩余金额]]/YearToDateTable[[#This Row],[预算]],"")</f>
        <v>1</v>
      </c>
    </row>
    <row r="7" spans="2:7" ht="30" customHeight="1" x14ac:dyDescent="0.3">
      <c r="B7" s="7">
        <v>3000</v>
      </c>
      <c r="C7" s="1" t="s">
        <v>6</v>
      </c>
      <c r="D7" s="5">
        <f ca="1">SUMIF(每月支出汇总[总帐代码],YearToDateTable[[#This Row],[总帐代码]],每月支出汇总[汇总])</f>
        <v>0</v>
      </c>
      <c r="E7" s="5">
        <v>100000</v>
      </c>
      <c r="F7" s="5">
        <f ca="1">IF(YearToDateTable[[#This Row],[预算]]="","",YearToDateTable[[#This Row],[预算]]-YearToDateTable[[#This Row],[实际金额]])</f>
        <v>100000</v>
      </c>
      <c r="G7" s="6">
        <f ca="1">IFERROR(YearToDateTable[[#This Row],[剩余金额]]/YearToDateTable[[#This Row],[预算]],"")</f>
        <v>1</v>
      </c>
    </row>
    <row r="8" spans="2:7" ht="30" customHeight="1" x14ac:dyDescent="0.3">
      <c r="B8" s="7">
        <v>4000</v>
      </c>
      <c r="C8" s="1" t="s">
        <v>7</v>
      </c>
      <c r="D8" s="5">
        <f ca="1">SUMIF(每月支出汇总[总帐代码],YearToDateTable[[#This Row],[总帐代码]],每月支出汇总[汇总])</f>
        <v>0</v>
      </c>
      <c r="E8" s="5">
        <v>100000</v>
      </c>
      <c r="F8" s="5">
        <f ca="1">IF(YearToDateTable[[#This Row],[预算]]="","",YearToDateTable[[#This Row],[预算]]-YearToDateTable[[#This Row],[实际金额]])</f>
        <v>100000</v>
      </c>
      <c r="G8" s="6">
        <f ca="1">IFERROR(YearToDateTable[[#This Row],[剩余金额]]/YearToDateTable[[#This Row],[预算]],"")</f>
        <v>1</v>
      </c>
    </row>
    <row r="9" spans="2:7" ht="30" customHeight="1" x14ac:dyDescent="0.3">
      <c r="B9" s="7">
        <v>5000</v>
      </c>
      <c r="C9" s="1" t="s">
        <v>8</v>
      </c>
      <c r="D9" s="5">
        <f ca="1">SUMIF(每月支出汇总[总帐代码],YearToDateTable[[#This Row],[总帐代码]],每月支出汇总[汇总])</f>
        <v>0</v>
      </c>
      <c r="E9" s="5">
        <v>50000</v>
      </c>
      <c r="F9" s="5">
        <f ca="1">IF(YearToDateTable[[#This Row],[预算]]="","",YearToDateTable[[#This Row],[预算]]-YearToDateTable[[#This Row],[实际金额]])</f>
        <v>50000</v>
      </c>
      <c r="G9" s="6">
        <f ca="1">IFERROR(YearToDateTable[[#This Row],[剩余金额]]/YearToDateTable[[#This Row],[预算]],"")</f>
        <v>1</v>
      </c>
    </row>
    <row r="10" spans="2:7" ht="30" customHeight="1" x14ac:dyDescent="0.3">
      <c r="B10" s="7">
        <v>6000</v>
      </c>
      <c r="C10" s="1" t="s">
        <v>9</v>
      </c>
      <c r="D10" s="5">
        <f ca="1">SUMIF(每月支出汇总[总帐代码],YearToDateTable[[#This Row],[总帐代码]],每月支出汇总[汇总])</f>
        <v>0</v>
      </c>
      <c r="E10" s="5">
        <v>25000</v>
      </c>
      <c r="F10" s="5">
        <f ca="1">IF(YearToDateTable[[#This Row],[预算]]="","",YearToDateTable[[#This Row],[预算]]-YearToDateTable[[#This Row],[实际金额]])</f>
        <v>25000</v>
      </c>
      <c r="G10" s="6">
        <f ca="1">IFERROR(YearToDateTable[[#This Row],[剩余金额]]/YearToDateTable[[#This Row],[预算]],"")</f>
        <v>1</v>
      </c>
    </row>
    <row r="11" spans="2:7" ht="30" customHeight="1" x14ac:dyDescent="0.3">
      <c r="B11" s="7">
        <v>7000</v>
      </c>
      <c r="C11" s="1" t="s">
        <v>10</v>
      </c>
      <c r="D11" s="5">
        <f ca="1">SUMIF(每月支出汇总[总帐代码],YearToDateTable[[#This Row],[总帐代码]],每月支出汇总[汇总])</f>
        <v>0</v>
      </c>
      <c r="E11" s="5">
        <v>75000</v>
      </c>
      <c r="F11" s="5">
        <f ca="1">IF(YearToDateTable[[#This Row],[预算]]="","",YearToDateTable[[#This Row],[预算]]-YearToDateTable[[#This Row],[实际金额]])</f>
        <v>75000</v>
      </c>
      <c r="G11" s="6">
        <f ca="1">IFERROR(YearToDateTable[[#This Row],[剩余金额]]/YearToDateTable[[#This Row],[预算]],"")</f>
        <v>1</v>
      </c>
    </row>
    <row r="12" spans="2:7" ht="30" customHeight="1" x14ac:dyDescent="0.3">
      <c r="B12" s="7">
        <v>8000</v>
      </c>
      <c r="C12" s="1" t="s">
        <v>11</v>
      </c>
      <c r="D12" s="5">
        <f ca="1">SUMIF(每月支出汇总[总帐代码],YearToDateTable[[#This Row],[总帐代码]],每月支出汇总[汇总])</f>
        <v>0</v>
      </c>
      <c r="E12" s="5">
        <v>65000</v>
      </c>
      <c r="F12" s="5">
        <f ca="1">IF(YearToDateTable[[#This Row],[预算]]="","",YearToDateTable[[#This Row],[预算]]-YearToDateTable[[#This Row],[实际金额]])</f>
        <v>65000</v>
      </c>
      <c r="G12" s="6">
        <f ca="1">IFERROR(YearToDateTable[[#This Row],[剩余金额]]/YearToDateTable[[#This Row],[预算]],"")</f>
        <v>1</v>
      </c>
    </row>
    <row r="13" spans="2:7" ht="30" customHeight="1" x14ac:dyDescent="0.3">
      <c r="B13" s="7">
        <v>9000</v>
      </c>
      <c r="C13" s="1" t="s">
        <v>12</v>
      </c>
      <c r="D13" s="5">
        <f ca="1">SUMIF(每月支出汇总[总帐代码],YearToDateTable[[#This Row],[总帐代码]],每月支出汇总[汇总])</f>
        <v>0</v>
      </c>
      <c r="E13" s="5">
        <v>125000</v>
      </c>
      <c r="F13" s="5">
        <f ca="1">IF(YearToDateTable[[#This Row],[预算]]="","",YearToDateTable[[#This Row],[预算]]-YearToDateTable[[#This Row],[实际金额]])</f>
        <v>125000</v>
      </c>
      <c r="G13" s="6">
        <f ca="1">IFERROR(YearToDateTable[[#This Row],[剩余金额]]/YearToDateTable[[#This Row],[预算]],"")</f>
        <v>1</v>
      </c>
    </row>
    <row r="14" spans="2:7" ht="30" customHeight="1" x14ac:dyDescent="0.3">
      <c r="B14" s="7">
        <v>10000</v>
      </c>
      <c r="C14" s="1" t="s">
        <v>13</v>
      </c>
      <c r="D14" s="5">
        <f ca="1">SUMIF(每月支出汇总[总帐代码],YearToDateTable[[#This Row],[总帐代码]],每月支出汇总[汇总])</f>
        <v>0</v>
      </c>
      <c r="E14" s="5">
        <v>100000</v>
      </c>
      <c r="F14" s="5">
        <f ca="1">IF(YearToDateTable[[#This Row],[预算]]="","",YearToDateTable[[#This Row],[预算]]-YearToDateTable[[#This Row],[实际金额]])</f>
        <v>100000</v>
      </c>
      <c r="G14" s="6">
        <f ca="1">IFERROR(YearToDateTable[[#This Row],[剩余金额]]/YearToDateTable[[#This Row],[预算]],"")</f>
        <v>1</v>
      </c>
    </row>
    <row r="15" spans="2:7" ht="30" customHeight="1" x14ac:dyDescent="0.3">
      <c r="B15" s="7">
        <v>11000</v>
      </c>
      <c r="C15" s="1" t="s">
        <v>14</v>
      </c>
      <c r="D15" s="5">
        <f ca="1">SUMIF(每月支出汇总[总帐代码],YearToDateTable[[#This Row],[总帐代码]],每月支出汇总[汇总])</f>
        <v>0</v>
      </c>
      <c r="E15" s="5">
        <v>250000</v>
      </c>
      <c r="F15" s="5">
        <f ca="1">IF(YearToDateTable[[#This Row],[预算]]="","",YearToDateTable[[#This Row],[预算]]-YearToDateTable[[#This Row],[实际金额]])</f>
        <v>250000</v>
      </c>
      <c r="G15" s="6">
        <f ca="1">IFERROR(YearToDateTable[[#This Row],[剩余金额]]/YearToDateTable[[#This Row],[预算]],"")</f>
        <v>1</v>
      </c>
    </row>
    <row r="16" spans="2:7" ht="30" customHeight="1" x14ac:dyDescent="0.3">
      <c r="B16" s="7">
        <v>12000</v>
      </c>
      <c r="C16" s="1" t="s">
        <v>15</v>
      </c>
      <c r="D16" s="5">
        <f ca="1">SUMIF(每月支出汇总[总帐代码],YearToDateTable[[#This Row],[总帐代码]],每月支出汇总[汇总])</f>
        <v>0</v>
      </c>
      <c r="E16" s="5">
        <v>50000</v>
      </c>
      <c r="F16" s="5">
        <f ca="1">IF(YearToDateTable[[#This Row],[预算]]="","",YearToDateTable[[#This Row],[预算]]-YearToDateTable[[#This Row],[实际金额]])</f>
        <v>50000</v>
      </c>
      <c r="G16" s="6">
        <f ca="1">IFERROR(YearToDateTable[[#This Row],[剩余金额]]/YearToDateTable[[#This Row],[预算]],"")</f>
        <v>1</v>
      </c>
    </row>
    <row r="17" spans="2:7" ht="30" customHeight="1" x14ac:dyDescent="0.3">
      <c r="B17" s="1" t="s">
        <v>59</v>
      </c>
      <c r="C17" s="1"/>
      <c r="D17" s="13">
        <f ca="1">SUBTOTAL(109,YearToDateTable[实际金额])</f>
        <v>0</v>
      </c>
      <c r="E17" s="13">
        <f>SUBTOTAL(109,YearToDateTable[预算])</f>
        <v>1140000</v>
      </c>
      <c r="F17" s="13">
        <f ca="1">SUBTOTAL(109,YearToDateTable[剩余金额])</f>
        <v>1140000</v>
      </c>
      <c r="G17" s="3">
        <f ca="1">YearToDateTable[[#Totals],[剩余金额]]/YearToDateTable[[#Totals],[预算]]</f>
        <v>1</v>
      </c>
    </row>
  </sheetData>
  <mergeCells count="1">
    <mergeCell ref="B2:E2"/>
  </mergeCells>
  <phoneticPr fontId="21" type="noConversion"/>
  <conditionalFormatting sqref="F5:F16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{64C81F98-403B-4FC7-B043-331717AC59B0}</x14:id>
        </ext>
      </extLst>
    </cfRule>
  </conditionalFormatting>
  <dataValidations count="11">
    <dataValidation allowBlank="1" showInputMessage="1" showErrorMessage="1" prompt="在此工作簿中创建总帐和预算比较。在此工作表的“本年累计”表中输入详细信息。导航链接位于单元格 B1 中" sqref="A1" xr:uid="{00000000-0002-0000-0000-000000000000}"/>
    <dataValidation allowBlank="1" showInputMessage="1" showErrorMessage="1" prompt="此工作表的标题位于此单元格中。在单元格 G2 中输入年份" sqref="B2:E2" xr:uid="{00000000-0002-0000-0000-000001000000}"/>
    <dataValidation allowBlank="1" showInputMessage="1" showErrorMessage="1" prompt="在右侧单元格中输入年份" sqref="F2" xr:uid="{00000000-0002-0000-0000-000002000000}"/>
    <dataValidation allowBlank="1" showInputMessage="1" showErrorMessage="1" prompt="在此单元格中输入年份" sqref="G2" xr:uid="{00000000-0002-0000-0000-000003000000}"/>
    <dataValidation allowBlank="1" showInputMessage="1" showErrorMessage="1" prompt="在此标题下的此列中输入总帐代码" sqref="B4" xr:uid="{00000000-0002-0000-0000-000004000000}"/>
    <dataValidation allowBlank="1" showInputMessage="1" showErrorMessage="1" prompt="在此标题下的此列中输入会计科目" sqref="C4" xr:uid="{00000000-0002-0000-0000-000005000000}"/>
    <dataValidation allowBlank="1" showInputMessage="1" showErrorMessage="1" prompt="在此标题下的此列中自动计算实际金额" sqref="D4" xr:uid="{00000000-0002-0000-0000-000006000000}"/>
    <dataValidation allowBlank="1" showInputMessage="1" showErrorMessage="1" prompt="在此标题下的此列中输入预算金额" sqref="E4" xr:uid="{00000000-0002-0000-0000-000007000000}"/>
    <dataValidation allowBlank="1" showInputMessage="1" showErrorMessage="1" prompt="在此标题下的此列中自动更新剩余金额的数据栏" sqref="F4" xr:uid="{00000000-0002-0000-0000-000008000000}"/>
    <dataValidation allowBlank="1" showInputMessage="1" showErrorMessage="1" prompt="在此标题下的此列中自动计算剩余百分比" sqref="G4" xr:uid="{00000000-0002-0000-0000-000009000000}"/>
    <dataValidation allowBlank="1" showInputMessage="1" showErrorMessage="1" prompt="导航链接在此单元格中。选择导航到“每月支出汇总”工作表" sqref="B1" xr:uid="{00000000-0002-0000-0000-00000A000000}"/>
  </dataValidations>
  <hyperlinks>
    <hyperlink ref="B1" location="'每月支出汇总'!A1" tooltip="选择此处导航到“每月支出汇总”工作表" display="MONTHLY EXPENSES SUMMARY" xr:uid="{00000000-0004-0000-0000-000000000000}"/>
  </hyperlinks>
  <printOptions horizontalCentered="1"/>
  <pageMargins left="0.4" right="0.4" top="0.4" bottom="0.6" header="0.3" footer="0.3"/>
  <pageSetup paperSize="9" scale="75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4C81F98-403B-4FC7-B043-331717AC59B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F5:F16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499984740745262"/>
    <pageSetUpPr fitToPage="1"/>
  </sheetPr>
  <dimension ref="B1:Q18"/>
  <sheetViews>
    <sheetView showGridLines="0" workbookViewId="0"/>
  </sheetViews>
  <sheetFormatPr defaultRowHeight="30" customHeight="1" x14ac:dyDescent="0.3"/>
  <cols>
    <col min="1" max="1" width="2.33203125" style="19" customWidth="1"/>
    <col min="2" max="2" width="10.33203125" style="19" customWidth="1"/>
    <col min="3" max="3" width="15.88671875" style="19" customWidth="1"/>
    <col min="4" max="16" width="10.5546875" style="19" customWidth="1"/>
    <col min="17" max="16384" width="8.88671875" style="19"/>
  </cols>
  <sheetData>
    <row r="1" spans="2:17" ht="15" customHeight="1" x14ac:dyDescent="0.3">
      <c r="B1" s="11" t="s">
        <v>21</v>
      </c>
      <c r="C1" s="11" t="s">
        <v>23</v>
      </c>
    </row>
    <row r="2" spans="2:17" ht="24.75" customHeight="1" thickBot="1" x14ac:dyDescent="0.45">
      <c r="B2" s="23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2:17" ht="36.950000000000003" customHeight="1" thickTop="1" x14ac:dyDescent="0.3">
      <c r="B3" s="14" t="s">
        <v>22</v>
      </c>
      <c r="D3" s="15">
        <f ca="1">DATEVALUE(_年&amp;"年"&amp;"1月1日")</f>
        <v>43466</v>
      </c>
      <c r="E3" s="15">
        <f ca="1">DATEVALUE(_年&amp;"年"&amp;"2月1日")</f>
        <v>43497</v>
      </c>
      <c r="F3" s="15">
        <f ca="1">DATEVALUE(_年&amp;"年"&amp;"3月1日")</f>
        <v>43525</v>
      </c>
      <c r="G3" s="15">
        <f ca="1">DATEVALUE(_年&amp;"年"&amp;"4月1日")</f>
        <v>43556</v>
      </c>
      <c r="H3" s="15">
        <f ca="1">DATEVALUE(_年&amp;"年"&amp;"5月1日")</f>
        <v>43586</v>
      </c>
      <c r="I3" s="15">
        <f ca="1">DATEVALUE(_年&amp;"年"&amp;"6月1日")</f>
        <v>43617</v>
      </c>
      <c r="J3" s="15">
        <f ca="1">DATEVALUE(_年&amp;"年"&amp;"7月1日")</f>
        <v>43647</v>
      </c>
      <c r="K3" s="15">
        <f ca="1">DATEVALUE(_年&amp;"年"&amp;"8月1日")</f>
        <v>43678</v>
      </c>
      <c r="L3" s="15">
        <f ca="1">DATEVALUE(_年&amp;"年"&amp;"9月1日")</f>
        <v>43709</v>
      </c>
      <c r="M3" s="15">
        <f ca="1">DATEVALUE(_年&amp;"年"&amp;"10月1日")</f>
        <v>43739</v>
      </c>
      <c r="N3" s="15">
        <f ca="1">DATEVALUE(_年&amp;"年"&amp;"11月1日")</f>
        <v>43770</v>
      </c>
      <c r="O3" s="15">
        <f ca="1">DATEVALUE(_年&amp;"年"&amp;"12月1日")</f>
        <v>43800</v>
      </c>
    </row>
    <row r="4" spans="2:17" ht="37.5" customHeight="1" x14ac:dyDescent="0.3">
      <c r="B4" s="16"/>
      <c r="D4" s="15">
        <f ca="1">EOMONTH(D3,0)</f>
        <v>43496</v>
      </c>
      <c r="E4" s="15">
        <f ca="1">EOMONTH(E3,0)</f>
        <v>43524</v>
      </c>
      <c r="F4" s="15">
        <f ca="1">EOMONTH(F3,0)</f>
        <v>43555</v>
      </c>
      <c r="G4" s="15">
        <f ca="1">EOMONTH(G3,0)</f>
        <v>43585</v>
      </c>
      <c r="H4" s="15">
        <f ca="1">EOMONTH(H3,0)</f>
        <v>43616</v>
      </c>
      <c r="I4" s="15">
        <f t="shared" ref="I4:O4" ca="1" si="0">EOMONTH(I3,0)</f>
        <v>43646</v>
      </c>
      <c r="J4" s="15">
        <f t="shared" ca="1" si="0"/>
        <v>43677</v>
      </c>
      <c r="K4" s="15">
        <f t="shared" ca="1" si="0"/>
        <v>43708</v>
      </c>
      <c r="L4" s="15">
        <f t="shared" ca="1" si="0"/>
        <v>43738</v>
      </c>
      <c r="M4" s="15">
        <f t="shared" ca="1" si="0"/>
        <v>43769</v>
      </c>
      <c r="N4" s="15">
        <f t="shared" ca="1" si="0"/>
        <v>43799</v>
      </c>
      <c r="O4" s="15">
        <f t="shared" ca="1" si="0"/>
        <v>43830</v>
      </c>
    </row>
    <row r="5" spans="2:17" ht="30" customHeight="1" x14ac:dyDescent="0.3">
      <c r="B5" s="1" t="s">
        <v>2</v>
      </c>
      <c r="C5" s="1" t="s">
        <v>3</v>
      </c>
      <c r="D5" t="s">
        <v>60</v>
      </c>
      <c r="E5" t="s">
        <v>61</v>
      </c>
      <c r="F5" t="s">
        <v>62</v>
      </c>
      <c r="G5" t="s">
        <v>63</v>
      </c>
      <c r="H5" t="s">
        <v>64</v>
      </c>
      <c r="I5" t="s">
        <v>65</v>
      </c>
      <c r="J5" t="s">
        <v>66</v>
      </c>
      <c r="K5" t="s">
        <v>67</v>
      </c>
      <c r="L5" t="s">
        <v>68</v>
      </c>
      <c r="M5" t="s">
        <v>69</v>
      </c>
      <c r="N5" t="s">
        <v>70</v>
      </c>
      <c r="O5" t="s">
        <v>71</v>
      </c>
      <c r="P5" s="17" t="s">
        <v>59</v>
      </c>
      <c r="Q5" s="1" t="s">
        <v>24</v>
      </c>
    </row>
    <row r="6" spans="2:17" ht="30" customHeight="1" x14ac:dyDescent="0.3">
      <c r="B6" s="7">
        <v>1000</v>
      </c>
      <c r="C6" s="1" t="s">
        <v>4</v>
      </c>
      <c r="D6" s="5">
        <f ca="1">SUMIFS(费用明细[支票金额],费用明细[总帐代码],每月支出汇总[[#This Row],[总帐代码]],费用明细[发票日期],"&gt;="&amp;D$3,费用明细[发票日期],"&lt;="&amp;D$4)+SUMIFS(其他[支票金额],其他[总帐代码],每月支出汇总[[#This Row],[总帐代码]],其他[发起支票请求的日期],"&gt;="&amp;DATEVALUE(_年&amp;"年"&amp;每月支出汇总[[#Headers],[1月]]&amp;"1日"),其他[发起支票请求的日期],"&lt;="&amp;D$4)</f>
        <v>0</v>
      </c>
      <c r="E6" s="5">
        <f ca="1">SUMIFS(费用明细[支票金额],费用明细[总帐代码],每月支出汇总[[#This Row],[总帐代码]],费用明细[发票日期],"&gt;="&amp;E$3,费用明细[发票日期],"&lt;="&amp;E$4)+SUMIFS(其他[支票金额],其他[总帐代码],每月支出汇总[[#This Row],[总帐代码]],其他[发起支票请求的日期],"&gt;="&amp;DATEVALUE(_年&amp;"年"&amp;每月支出汇总[[#Headers],[2月]]&amp;"1日"),其他[发起支票请求的日期],"&lt;="&amp;E$4)</f>
        <v>0</v>
      </c>
      <c r="F6" s="5">
        <f ca="1">SUMIFS(费用明细[支票金额],费用明细[总帐代码],每月支出汇总[[#This Row],[总帐代码]],费用明细[发票日期],"&gt;="&amp;F$3,费用明细[发票日期],"&lt;="&amp;F$4)+SUMIFS(其他[支票金额],其他[总帐代码],每月支出汇总[[#This Row],[总帐代码]],其他[发起支票请求的日期],"&gt;="&amp;DATEVALUE(_年&amp;"年"&amp;每月支出汇总[[#Headers],[3月]]&amp;"1日"),其他[发起支票请求的日期],"&lt;="&amp;F$4)</f>
        <v>0</v>
      </c>
      <c r="G6" s="5">
        <f ca="1">SUMIFS(费用明细[支票金额],费用明细[总帐代码],每月支出汇总[[#This Row],[总帐代码]],费用明细[发票日期],"&gt;="&amp;G$3,费用明细[发票日期],"&lt;="&amp;G$4)+SUMIFS(其他[支票金额],其他[总帐代码],每月支出汇总[[#This Row],[总帐代码]],其他[发起支票请求的日期],"&gt;="&amp;DATEVALUE(_年&amp;"年"&amp;每月支出汇总[[#Headers],[4月]]&amp;"1日"),其他[发起支票请求的日期],"&lt;="&amp;G$4)</f>
        <v>0</v>
      </c>
      <c r="H6" s="5">
        <f ca="1">SUMIFS(费用明细[支票金额],费用明细[总帐代码],每月支出汇总[[#This Row],[总帐代码]],费用明细[发票日期],"&gt;="&amp;H$3,费用明细[发票日期],"&lt;="&amp;H$4)+SUMIFS(其他[支票金额],其他[总帐代码],每月支出汇总[[#This Row],[总帐代码]],其他[发起支票请求的日期],"&gt;="&amp;DATEVALUE(_年&amp;"年"&amp;每月支出汇总[[#Headers],[5月]]&amp;"1日"),其他[发起支票请求的日期],"&lt;="&amp;H$4)</f>
        <v>0</v>
      </c>
      <c r="I6" s="5">
        <f ca="1">SUMIFS(费用明细[支票金额],费用明细[总帐代码],每月支出汇总[[#This Row],[总帐代码]],费用明细[发票日期],"&gt;="&amp;I$3,费用明细[发票日期],"&lt;="&amp;I$4)+SUMIFS(其他[支票金额],其他[总帐代码],每月支出汇总[[#This Row],[总帐代码]],其他[发起支票请求的日期],"&gt;="&amp;DATEVALUE(_年&amp;"年"&amp;每月支出汇总[[#Headers],[6月]]&amp;"1日"),其他[发起支票请求的日期],"&lt;="&amp;I$4)</f>
        <v>0</v>
      </c>
      <c r="J6" s="5">
        <f ca="1">SUMIFS(费用明细[支票金额],费用明细[总帐代码],每月支出汇总[[#This Row],[总帐代码]],费用明细[发票日期],"&gt;="&amp;J$3,费用明细[发票日期],"&lt;="&amp;J$4)+SUMIFS(其他[支票金额],其他[总帐代码],每月支出汇总[[#This Row],[总帐代码]],其他[发起支票请求的日期],"&gt;="&amp;DATEVALUE(_年&amp;"年"&amp;每月支出汇总[[#Headers],[7月]]&amp;"1日"),其他[发起支票请求的日期],"&lt;="&amp;J$4)</f>
        <v>0</v>
      </c>
      <c r="K6" s="5">
        <f ca="1">SUMIFS(费用明细[支票金额],费用明细[总帐代码],每月支出汇总[[#This Row],[总帐代码]],费用明细[发票日期],"&gt;="&amp;K$3,费用明细[发票日期],"&lt;="&amp;K$4)+SUMIFS(其他[支票金额],其他[总帐代码],每月支出汇总[[#This Row],[总帐代码]],其他[发起支票请求的日期],"&gt;="&amp;DATEVALUE(_年&amp;"年"&amp;每月支出汇总[[#Headers],[8月]]&amp;"1日"),其他[发起支票请求的日期],"&lt;="&amp;K$4)</f>
        <v>0</v>
      </c>
      <c r="L6" s="5">
        <f ca="1">SUMIFS(费用明细[支票金额],费用明细[总帐代码],每月支出汇总[[#This Row],[总帐代码]],费用明细[发票日期],"&gt;="&amp;L$3,费用明细[发票日期],"&lt;="&amp;L$4)+SUMIFS(其他[支票金额],其他[总帐代码],每月支出汇总[[#This Row],[总帐代码]],其他[发起支票请求的日期],"&gt;="&amp;DATEVALUE(_年&amp;"年"&amp;每月支出汇总[[#Headers],[9月]]&amp;"1日"),其他[发起支票请求的日期],"&lt;="&amp;L$4)</f>
        <v>0</v>
      </c>
      <c r="M6" s="5">
        <f ca="1">SUMIFS(费用明细[支票金额],费用明细[总帐代码],每月支出汇总[[#This Row],[总帐代码]],费用明细[发票日期],"&gt;="&amp;M$3,费用明细[发票日期],"&lt;="&amp;M$4)+SUMIFS(其他[支票金额],其他[总帐代码],每月支出汇总[[#This Row],[总帐代码]],其他[发起支票请求的日期],"&gt;="&amp;DATEVALUE(_年&amp;"年"&amp;每月支出汇总[[#Headers],[10月]]&amp;"1日"),其他[发起支票请求的日期],"&lt;="&amp;M$4)</f>
        <v>0</v>
      </c>
      <c r="N6" s="5">
        <f ca="1">SUMIFS(费用明细[支票金额],费用明细[总帐代码],每月支出汇总[[#This Row],[总帐代码]],费用明细[发票日期],"&gt;="&amp;N$3,费用明细[发票日期],"&lt;="&amp;N$4)+SUMIFS(其他[支票金额],其他[总帐代码],每月支出汇总[[#This Row],[总帐代码]],其他[发起支票请求的日期],"&gt;="&amp;DATEVALUE(_年&amp;"年"&amp;每月支出汇总[[#Headers],[11月]]&amp;"1日"),其他[发起支票请求的日期],"&lt;="&amp;N$4)</f>
        <v>0</v>
      </c>
      <c r="O6" s="5">
        <f ca="1">SUMIFS(费用明细[支票金额],费用明细[总帐代码],每月支出汇总[[#This Row],[总帐代码]],费用明细[发票日期],"&gt;="&amp;O$3,费用明细[发票日期],"&lt;="&amp;O$4)+SUMIFS(其他[支票金额],其他[总帐代码],每月支出汇总[[#This Row],[总帐代码]],其他[发起支票请求的日期],"&gt;="&amp;DATEVALUE(_年&amp;"年"&amp;每月支出汇总[[#Headers],[12月]]&amp;"1日"),其他[发起支票请求的日期],"&lt;="&amp;O$4)</f>
        <v>0</v>
      </c>
      <c r="P6" s="5">
        <f ca="1">SUM(每月支出汇总[[#This Row],[1月]:[12月]])</f>
        <v>0</v>
      </c>
      <c r="Q6" s="13"/>
    </row>
    <row r="7" spans="2:17" ht="30" customHeight="1" x14ac:dyDescent="0.3">
      <c r="B7" s="7">
        <v>2000</v>
      </c>
      <c r="C7" s="1" t="s">
        <v>5</v>
      </c>
      <c r="D7" s="5">
        <f ca="1">SUMIFS(费用明细[支票金额],费用明细[总帐代码],每月支出汇总[[#This Row],[总帐代码]],费用明细[发票日期],"&gt;="&amp;D$3,费用明细[发票日期],"&lt;="&amp;D$4)+SUMIFS(其他[支票金额],其他[总帐代码],每月支出汇总[[#This Row],[总帐代码]],其他[发起支票请求的日期],"&gt;="&amp;DATEVALUE(_年&amp;"年"&amp;每月支出汇总[[#Headers],[1月]]&amp;"1日"),其他[发起支票请求的日期],"&lt;="&amp;D$4)</f>
        <v>0</v>
      </c>
      <c r="E7" s="5">
        <f ca="1">SUMIFS(费用明细[支票金额],费用明细[总帐代码],每月支出汇总[[#This Row],[总帐代码]],费用明细[发票日期],"&gt;="&amp;E$3,费用明细[发票日期],"&lt;="&amp;E$4)+SUMIFS(其他[支票金额],其他[总帐代码],每月支出汇总[[#This Row],[总帐代码]],其他[发起支票请求的日期],"&gt;="&amp;DATEVALUE(_年&amp;"年"&amp;每月支出汇总[[#Headers],[2月]]&amp;"1日"),其他[发起支票请求的日期],"&lt;="&amp;E$4)</f>
        <v>0</v>
      </c>
      <c r="F7" s="5">
        <f ca="1">SUMIFS(费用明细[支票金额],费用明细[总帐代码],每月支出汇总[[#This Row],[总帐代码]],费用明细[发票日期],"&gt;="&amp;F$3,费用明细[发票日期],"&lt;="&amp;F$4)+SUMIFS(其他[支票金额],其他[总帐代码],每月支出汇总[[#This Row],[总帐代码]],其他[发起支票请求的日期],"&gt;="&amp;DATEVALUE(_年&amp;"年"&amp;每月支出汇总[[#Headers],[3月]]&amp;"1日"),其他[发起支票请求的日期],"&lt;="&amp;F$4)</f>
        <v>0</v>
      </c>
      <c r="G7" s="5">
        <f ca="1">SUMIFS(费用明细[支票金额],费用明细[总帐代码],每月支出汇总[[#This Row],[总帐代码]],费用明细[发票日期],"&gt;="&amp;G$3,费用明细[发票日期],"&lt;="&amp;G$4)+SUMIFS(其他[支票金额],其他[总帐代码],每月支出汇总[[#This Row],[总帐代码]],其他[发起支票请求的日期],"&gt;="&amp;DATEVALUE(_年&amp;"年"&amp;每月支出汇总[[#Headers],[4月]]&amp;"1日"),其他[发起支票请求的日期],"&lt;="&amp;G$4)</f>
        <v>0</v>
      </c>
      <c r="H7" s="5">
        <f ca="1">SUMIFS(费用明细[支票金额],费用明细[总帐代码],每月支出汇总[[#This Row],[总帐代码]],费用明细[发票日期],"&gt;="&amp;H$3,费用明细[发票日期],"&lt;="&amp;H$4)+SUMIFS(其他[支票金额],其他[总帐代码],每月支出汇总[[#This Row],[总帐代码]],其他[发起支票请求的日期],"&gt;="&amp;DATEVALUE(_年&amp;"年"&amp;每月支出汇总[[#Headers],[5月]]&amp;"1日"),其他[发起支票请求的日期],"&lt;="&amp;H$4)</f>
        <v>0</v>
      </c>
      <c r="I7" s="5">
        <f ca="1">SUMIFS(费用明细[支票金额],费用明细[总帐代码],每月支出汇总[[#This Row],[总帐代码]],费用明细[发票日期],"&gt;="&amp;I$3,费用明细[发票日期],"&lt;="&amp;I$4)+SUMIFS(其他[支票金额],其他[总帐代码],每月支出汇总[[#This Row],[总帐代码]],其他[发起支票请求的日期],"&gt;="&amp;DATEVALUE(_年&amp;"年"&amp;每月支出汇总[[#Headers],[6月]]&amp;"1日"),其他[发起支票请求的日期],"&lt;="&amp;I$4)</f>
        <v>0</v>
      </c>
      <c r="J7" s="5">
        <f ca="1">SUMIFS(费用明细[支票金额],费用明细[总帐代码],每月支出汇总[[#This Row],[总帐代码]],费用明细[发票日期],"&gt;="&amp;J$3,费用明细[发票日期],"&lt;="&amp;J$4)+SUMIFS(其他[支票金额],其他[总帐代码],每月支出汇总[[#This Row],[总帐代码]],其他[发起支票请求的日期],"&gt;="&amp;DATEVALUE(_年&amp;"年"&amp;每月支出汇总[[#Headers],[7月]]&amp;"1日"),其他[发起支票请求的日期],"&lt;="&amp;J$4)</f>
        <v>0</v>
      </c>
      <c r="K7" s="5">
        <f ca="1">SUMIFS(费用明细[支票金额],费用明细[总帐代码],每月支出汇总[[#This Row],[总帐代码]],费用明细[发票日期],"&gt;="&amp;K$3,费用明细[发票日期],"&lt;="&amp;K$4)+SUMIFS(其他[支票金额],其他[总帐代码],每月支出汇总[[#This Row],[总帐代码]],其他[发起支票请求的日期],"&gt;="&amp;DATEVALUE(_年&amp;"年"&amp;每月支出汇总[[#Headers],[8月]]&amp;"1日"),其他[发起支票请求的日期],"&lt;="&amp;K$4)</f>
        <v>0</v>
      </c>
      <c r="L7" s="5">
        <f ca="1">SUMIFS(费用明细[支票金额],费用明细[总帐代码],每月支出汇总[[#This Row],[总帐代码]],费用明细[发票日期],"&gt;="&amp;L$3,费用明细[发票日期],"&lt;="&amp;L$4)+SUMIFS(其他[支票金额],其他[总帐代码],每月支出汇总[[#This Row],[总帐代码]],其他[发起支票请求的日期],"&gt;="&amp;DATEVALUE(_年&amp;"年"&amp;每月支出汇总[[#Headers],[9月]]&amp;"1日"),其他[发起支票请求的日期],"&lt;="&amp;L$4)</f>
        <v>0</v>
      </c>
      <c r="M7" s="5">
        <f ca="1">SUMIFS(费用明细[支票金额],费用明细[总帐代码],每月支出汇总[[#This Row],[总帐代码]],费用明细[发票日期],"&gt;="&amp;M$3,费用明细[发票日期],"&lt;="&amp;M$4)+SUMIFS(其他[支票金额],其他[总帐代码],每月支出汇总[[#This Row],[总帐代码]],其他[发起支票请求的日期],"&gt;="&amp;DATEVALUE(_年&amp;"年"&amp;每月支出汇总[[#Headers],[10月]]&amp;"1日"),其他[发起支票请求的日期],"&lt;="&amp;M$4)</f>
        <v>0</v>
      </c>
      <c r="N7" s="5">
        <f ca="1">SUMIFS(费用明细[支票金额],费用明细[总帐代码],每月支出汇总[[#This Row],[总帐代码]],费用明细[发票日期],"&gt;="&amp;N$3,费用明细[发票日期],"&lt;="&amp;N$4)+SUMIFS(其他[支票金额],其他[总帐代码],每月支出汇总[[#This Row],[总帐代码]],其他[发起支票请求的日期],"&gt;="&amp;DATEVALUE(_年&amp;"年"&amp;每月支出汇总[[#Headers],[11月]]&amp;"1日"),其他[发起支票请求的日期],"&lt;="&amp;N$4)</f>
        <v>0</v>
      </c>
      <c r="O7" s="5">
        <f ca="1">SUMIFS(费用明细[支票金额],费用明细[总帐代码],每月支出汇总[[#This Row],[总帐代码]],费用明细[发票日期],"&gt;="&amp;O$3,费用明细[发票日期],"&lt;="&amp;O$4)+SUMIFS(其他[支票金额],其他[总帐代码],每月支出汇总[[#This Row],[总帐代码]],其他[发起支票请求的日期],"&gt;="&amp;DATEVALUE(_年&amp;"年"&amp;每月支出汇总[[#Headers],[12月]]&amp;"1日"),其他[发起支票请求的日期],"&lt;="&amp;O$4)</f>
        <v>0</v>
      </c>
      <c r="P7" s="5">
        <f ca="1">SUM(每月支出汇总[[#This Row],[1月]:[12月]])</f>
        <v>0</v>
      </c>
      <c r="Q7" s="13"/>
    </row>
    <row r="8" spans="2:17" ht="30" customHeight="1" x14ac:dyDescent="0.3">
      <c r="B8" s="7">
        <v>3000</v>
      </c>
      <c r="C8" s="1" t="s">
        <v>6</v>
      </c>
      <c r="D8" s="5">
        <f ca="1">SUMIFS(费用明细[支票金额],费用明细[总帐代码],每月支出汇总[[#This Row],[总帐代码]],费用明细[发票日期],"&gt;="&amp;D$3,费用明细[发票日期],"&lt;="&amp;D$4)+SUMIFS(其他[支票金额],其他[总帐代码],每月支出汇总[[#This Row],[总帐代码]],其他[发起支票请求的日期],"&gt;="&amp;DATEVALUE(_年&amp;"年"&amp;每月支出汇总[[#Headers],[1月]]&amp;"1日"),其他[发起支票请求的日期],"&lt;="&amp;D$4)</f>
        <v>0</v>
      </c>
      <c r="E8" s="5">
        <f ca="1">SUMIFS(费用明细[支票金额],费用明细[总帐代码],每月支出汇总[[#This Row],[总帐代码]],费用明细[发票日期],"&gt;="&amp;E$3,费用明细[发票日期],"&lt;="&amp;E$4)+SUMIFS(其他[支票金额],其他[总帐代码],每月支出汇总[[#This Row],[总帐代码]],其他[发起支票请求的日期],"&gt;="&amp;DATEVALUE(_年&amp;"年"&amp;每月支出汇总[[#Headers],[2月]]&amp;"1日"),其他[发起支票请求的日期],"&lt;="&amp;E$4)</f>
        <v>0</v>
      </c>
      <c r="F8" s="5">
        <f ca="1">SUMIFS(费用明细[支票金额],费用明细[总帐代码],每月支出汇总[[#This Row],[总帐代码]],费用明细[发票日期],"&gt;="&amp;F$3,费用明细[发票日期],"&lt;="&amp;F$4)+SUMIFS(其他[支票金额],其他[总帐代码],每月支出汇总[[#This Row],[总帐代码]],其他[发起支票请求的日期],"&gt;="&amp;DATEVALUE(_年&amp;"年"&amp;每月支出汇总[[#Headers],[3月]]&amp;"1日"),其他[发起支票请求的日期],"&lt;="&amp;F$4)</f>
        <v>0</v>
      </c>
      <c r="G8" s="5">
        <f ca="1">SUMIFS(费用明细[支票金额],费用明细[总帐代码],每月支出汇总[[#This Row],[总帐代码]],费用明细[发票日期],"&gt;="&amp;G$3,费用明细[发票日期],"&lt;="&amp;G$4)+SUMIFS(其他[支票金额],其他[总帐代码],每月支出汇总[[#This Row],[总帐代码]],其他[发起支票请求的日期],"&gt;="&amp;DATEVALUE(_年&amp;"年"&amp;每月支出汇总[[#Headers],[4月]]&amp;"1日"),其他[发起支票请求的日期],"&lt;="&amp;G$4)</f>
        <v>0</v>
      </c>
      <c r="H8" s="5">
        <f ca="1">SUMIFS(费用明细[支票金额],费用明细[总帐代码],每月支出汇总[[#This Row],[总帐代码]],费用明细[发票日期],"&gt;="&amp;H$3,费用明细[发票日期],"&lt;="&amp;H$4)+SUMIFS(其他[支票金额],其他[总帐代码],每月支出汇总[[#This Row],[总帐代码]],其他[发起支票请求的日期],"&gt;="&amp;DATEVALUE(_年&amp;"年"&amp;每月支出汇总[[#Headers],[5月]]&amp;"1日"),其他[发起支票请求的日期],"&lt;="&amp;H$4)</f>
        <v>0</v>
      </c>
      <c r="I8" s="5">
        <f ca="1">SUMIFS(费用明细[支票金额],费用明细[总帐代码],每月支出汇总[[#This Row],[总帐代码]],费用明细[发票日期],"&gt;="&amp;I$3,费用明细[发票日期],"&lt;="&amp;I$4)+SUMIFS(其他[支票金额],其他[总帐代码],每月支出汇总[[#This Row],[总帐代码]],其他[发起支票请求的日期],"&gt;="&amp;DATEVALUE(_年&amp;"年"&amp;每月支出汇总[[#Headers],[6月]]&amp;"1日"),其他[发起支票请求的日期],"&lt;="&amp;I$4)</f>
        <v>0</v>
      </c>
      <c r="J8" s="5">
        <f ca="1">SUMIFS(费用明细[支票金额],费用明细[总帐代码],每月支出汇总[[#This Row],[总帐代码]],费用明细[发票日期],"&gt;="&amp;J$3,费用明细[发票日期],"&lt;="&amp;J$4)+SUMIFS(其他[支票金额],其他[总帐代码],每月支出汇总[[#This Row],[总帐代码]],其他[发起支票请求的日期],"&gt;="&amp;DATEVALUE(_年&amp;"年"&amp;每月支出汇总[[#Headers],[7月]]&amp;"1日"),其他[发起支票请求的日期],"&lt;="&amp;J$4)</f>
        <v>0</v>
      </c>
      <c r="K8" s="5">
        <f ca="1">SUMIFS(费用明细[支票金额],费用明细[总帐代码],每月支出汇总[[#This Row],[总帐代码]],费用明细[发票日期],"&gt;="&amp;K$3,费用明细[发票日期],"&lt;="&amp;K$4)+SUMIFS(其他[支票金额],其他[总帐代码],每月支出汇总[[#This Row],[总帐代码]],其他[发起支票请求的日期],"&gt;="&amp;DATEVALUE(_年&amp;"年"&amp;每月支出汇总[[#Headers],[8月]]&amp;"1日"),其他[发起支票请求的日期],"&lt;="&amp;K$4)</f>
        <v>0</v>
      </c>
      <c r="L8" s="5">
        <f ca="1">SUMIFS(费用明细[支票金额],费用明细[总帐代码],每月支出汇总[[#This Row],[总帐代码]],费用明细[发票日期],"&gt;="&amp;L$3,费用明细[发票日期],"&lt;="&amp;L$4)+SUMIFS(其他[支票金额],其他[总帐代码],每月支出汇总[[#This Row],[总帐代码]],其他[发起支票请求的日期],"&gt;="&amp;DATEVALUE(_年&amp;"年"&amp;每月支出汇总[[#Headers],[9月]]&amp;"1日"),其他[发起支票请求的日期],"&lt;="&amp;L$4)</f>
        <v>0</v>
      </c>
      <c r="M8" s="5">
        <f ca="1">SUMIFS(费用明细[支票金额],费用明细[总帐代码],每月支出汇总[[#This Row],[总帐代码]],费用明细[发票日期],"&gt;="&amp;M$3,费用明细[发票日期],"&lt;="&amp;M$4)+SUMIFS(其他[支票金额],其他[总帐代码],每月支出汇总[[#This Row],[总帐代码]],其他[发起支票请求的日期],"&gt;="&amp;DATEVALUE(_年&amp;"年"&amp;每月支出汇总[[#Headers],[10月]]&amp;"1日"),其他[发起支票请求的日期],"&lt;="&amp;M$4)</f>
        <v>0</v>
      </c>
      <c r="N8" s="5">
        <f ca="1">SUMIFS(费用明细[支票金额],费用明细[总帐代码],每月支出汇总[[#This Row],[总帐代码]],费用明细[发票日期],"&gt;="&amp;N$3,费用明细[发票日期],"&lt;="&amp;N$4)+SUMIFS(其他[支票金额],其他[总帐代码],每月支出汇总[[#This Row],[总帐代码]],其他[发起支票请求的日期],"&gt;="&amp;DATEVALUE(_年&amp;"年"&amp;每月支出汇总[[#Headers],[11月]]&amp;"1日"),其他[发起支票请求的日期],"&lt;="&amp;N$4)</f>
        <v>0</v>
      </c>
      <c r="O8" s="5">
        <f ca="1">SUMIFS(费用明细[支票金额],费用明细[总帐代码],每月支出汇总[[#This Row],[总帐代码]],费用明细[发票日期],"&gt;="&amp;O$3,费用明细[发票日期],"&lt;="&amp;O$4)+SUMIFS(其他[支票金额],其他[总帐代码],每月支出汇总[[#This Row],[总帐代码]],其他[发起支票请求的日期],"&gt;="&amp;DATEVALUE(_年&amp;"年"&amp;每月支出汇总[[#Headers],[12月]]&amp;"1日"),其他[发起支票请求的日期],"&lt;="&amp;O$4)</f>
        <v>0</v>
      </c>
      <c r="P8" s="5">
        <f ca="1">SUM(每月支出汇总[[#This Row],[1月]:[12月]])</f>
        <v>0</v>
      </c>
      <c r="Q8" s="13"/>
    </row>
    <row r="9" spans="2:17" ht="30" customHeight="1" x14ac:dyDescent="0.3">
      <c r="B9" s="7">
        <v>4000</v>
      </c>
      <c r="C9" s="1" t="s">
        <v>7</v>
      </c>
      <c r="D9" s="5">
        <f ca="1">SUMIFS(费用明细[支票金额],费用明细[总帐代码],每月支出汇总[[#This Row],[总帐代码]],费用明细[发票日期],"&gt;="&amp;D$3,费用明细[发票日期],"&lt;="&amp;D$4)+SUMIFS(其他[支票金额],其他[总帐代码],每月支出汇总[[#This Row],[总帐代码]],其他[发起支票请求的日期],"&gt;="&amp;DATEVALUE(_年&amp;"年"&amp;每月支出汇总[[#Headers],[1月]]&amp;"1日"),其他[发起支票请求的日期],"&lt;="&amp;D$4)</f>
        <v>0</v>
      </c>
      <c r="E9" s="5">
        <f ca="1">SUMIFS(费用明细[支票金额],费用明细[总帐代码],每月支出汇总[[#This Row],[总帐代码]],费用明细[发票日期],"&gt;="&amp;E$3,费用明细[发票日期],"&lt;="&amp;E$4)+SUMIFS(其他[支票金额],其他[总帐代码],每月支出汇总[[#This Row],[总帐代码]],其他[发起支票请求的日期],"&gt;="&amp;DATEVALUE(_年&amp;"年"&amp;每月支出汇总[[#Headers],[2月]]&amp;"1日"),其他[发起支票请求的日期],"&lt;="&amp;E$4)</f>
        <v>0</v>
      </c>
      <c r="F9" s="5">
        <f ca="1">SUMIFS(费用明细[支票金额],费用明细[总帐代码],每月支出汇总[[#This Row],[总帐代码]],费用明细[发票日期],"&gt;="&amp;F$3,费用明细[发票日期],"&lt;="&amp;F$4)+SUMIFS(其他[支票金额],其他[总帐代码],每月支出汇总[[#This Row],[总帐代码]],其他[发起支票请求的日期],"&gt;="&amp;DATEVALUE(_年&amp;"年"&amp;每月支出汇总[[#Headers],[3月]]&amp;"1日"),其他[发起支票请求的日期],"&lt;="&amp;F$4)</f>
        <v>0</v>
      </c>
      <c r="G9" s="5">
        <f ca="1">SUMIFS(费用明细[支票金额],费用明细[总帐代码],每月支出汇总[[#This Row],[总帐代码]],费用明细[发票日期],"&gt;="&amp;G$3,费用明细[发票日期],"&lt;="&amp;G$4)+SUMIFS(其他[支票金额],其他[总帐代码],每月支出汇总[[#This Row],[总帐代码]],其他[发起支票请求的日期],"&gt;="&amp;DATEVALUE(_年&amp;"年"&amp;每月支出汇总[[#Headers],[4月]]&amp;"1日"),其他[发起支票请求的日期],"&lt;="&amp;G$4)</f>
        <v>0</v>
      </c>
      <c r="H9" s="5">
        <f ca="1">SUMIFS(费用明细[支票金额],费用明细[总帐代码],每月支出汇总[[#This Row],[总帐代码]],费用明细[发票日期],"&gt;="&amp;H$3,费用明细[发票日期],"&lt;="&amp;H$4)+SUMIFS(其他[支票金额],其他[总帐代码],每月支出汇总[[#This Row],[总帐代码]],其他[发起支票请求的日期],"&gt;="&amp;DATEVALUE(_年&amp;"年"&amp;每月支出汇总[[#Headers],[5月]]&amp;"1日"),其他[发起支票请求的日期],"&lt;="&amp;H$4)</f>
        <v>0</v>
      </c>
      <c r="I9" s="5">
        <f ca="1">SUMIFS(费用明细[支票金额],费用明细[总帐代码],每月支出汇总[[#This Row],[总帐代码]],费用明细[发票日期],"&gt;="&amp;I$3,费用明细[发票日期],"&lt;="&amp;I$4)+SUMIFS(其他[支票金额],其他[总帐代码],每月支出汇总[[#This Row],[总帐代码]],其他[发起支票请求的日期],"&gt;="&amp;DATEVALUE(_年&amp;"年"&amp;每月支出汇总[[#Headers],[6月]]&amp;"1日"),其他[发起支票请求的日期],"&lt;="&amp;I$4)</f>
        <v>0</v>
      </c>
      <c r="J9" s="5">
        <f ca="1">SUMIFS(费用明细[支票金额],费用明细[总帐代码],每月支出汇总[[#This Row],[总帐代码]],费用明细[发票日期],"&gt;="&amp;J$3,费用明细[发票日期],"&lt;="&amp;J$4)+SUMIFS(其他[支票金额],其他[总帐代码],每月支出汇总[[#This Row],[总帐代码]],其他[发起支票请求的日期],"&gt;="&amp;DATEVALUE(_年&amp;"年"&amp;每月支出汇总[[#Headers],[7月]]&amp;"1日"),其他[发起支票请求的日期],"&lt;="&amp;J$4)</f>
        <v>0</v>
      </c>
      <c r="K9" s="5">
        <f ca="1">SUMIFS(费用明细[支票金额],费用明细[总帐代码],每月支出汇总[[#This Row],[总帐代码]],费用明细[发票日期],"&gt;="&amp;K$3,费用明细[发票日期],"&lt;="&amp;K$4)+SUMIFS(其他[支票金额],其他[总帐代码],每月支出汇总[[#This Row],[总帐代码]],其他[发起支票请求的日期],"&gt;="&amp;DATEVALUE(_年&amp;"年"&amp;每月支出汇总[[#Headers],[8月]]&amp;"1日"),其他[发起支票请求的日期],"&lt;="&amp;K$4)</f>
        <v>0</v>
      </c>
      <c r="L9" s="5">
        <f ca="1">SUMIFS(费用明细[支票金额],费用明细[总帐代码],每月支出汇总[[#This Row],[总帐代码]],费用明细[发票日期],"&gt;="&amp;L$3,费用明细[发票日期],"&lt;="&amp;L$4)+SUMIFS(其他[支票金额],其他[总帐代码],每月支出汇总[[#This Row],[总帐代码]],其他[发起支票请求的日期],"&gt;="&amp;DATEVALUE(_年&amp;"年"&amp;每月支出汇总[[#Headers],[9月]]&amp;"1日"),其他[发起支票请求的日期],"&lt;="&amp;L$4)</f>
        <v>0</v>
      </c>
      <c r="M9" s="5">
        <f ca="1">SUMIFS(费用明细[支票金额],费用明细[总帐代码],每月支出汇总[[#This Row],[总帐代码]],费用明细[发票日期],"&gt;="&amp;M$3,费用明细[发票日期],"&lt;="&amp;M$4)+SUMIFS(其他[支票金额],其他[总帐代码],每月支出汇总[[#This Row],[总帐代码]],其他[发起支票请求的日期],"&gt;="&amp;DATEVALUE(_年&amp;"年"&amp;每月支出汇总[[#Headers],[10月]]&amp;"1日"),其他[发起支票请求的日期],"&lt;="&amp;M$4)</f>
        <v>0</v>
      </c>
      <c r="N9" s="5">
        <f ca="1">SUMIFS(费用明细[支票金额],费用明细[总帐代码],每月支出汇总[[#This Row],[总帐代码]],费用明细[发票日期],"&gt;="&amp;N$3,费用明细[发票日期],"&lt;="&amp;N$4)+SUMIFS(其他[支票金额],其他[总帐代码],每月支出汇总[[#This Row],[总帐代码]],其他[发起支票请求的日期],"&gt;="&amp;DATEVALUE(_年&amp;"年"&amp;每月支出汇总[[#Headers],[11月]]&amp;"1日"),其他[发起支票请求的日期],"&lt;="&amp;N$4)</f>
        <v>0</v>
      </c>
      <c r="O9" s="5">
        <f ca="1">SUMIFS(费用明细[支票金额],费用明细[总帐代码],每月支出汇总[[#This Row],[总帐代码]],费用明细[发票日期],"&gt;="&amp;O$3,费用明细[发票日期],"&lt;="&amp;O$4)+SUMIFS(其他[支票金额],其他[总帐代码],每月支出汇总[[#This Row],[总帐代码]],其他[发起支票请求的日期],"&gt;="&amp;DATEVALUE(_年&amp;"年"&amp;每月支出汇总[[#Headers],[12月]]&amp;"1日"),其他[发起支票请求的日期],"&lt;="&amp;O$4)</f>
        <v>0</v>
      </c>
      <c r="P9" s="5">
        <f ca="1">SUM(每月支出汇总[[#This Row],[1月]:[12月]])</f>
        <v>0</v>
      </c>
      <c r="Q9" s="13"/>
    </row>
    <row r="10" spans="2:17" ht="30" customHeight="1" x14ac:dyDescent="0.3">
      <c r="B10" s="7">
        <v>5000</v>
      </c>
      <c r="C10" s="1" t="s">
        <v>8</v>
      </c>
      <c r="D10" s="5">
        <f ca="1">SUMIFS(费用明细[支票金额],费用明细[总帐代码],每月支出汇总[[#This Row],[总帐代码]],费用明细[发票日期],"&gt;="&amp;D$3,费用明细[发票日期],"&lt;="&amp;D$4)+SUMIFS(其他[支票金额],其他[总帐代码],每月支出汇总[[#This Row],[总帐代码]],其他[发起支票请求的日期],"&gt;="&amp;DATEVALUE(_年&amp;"年"&amp;每月支出汇总[[#Headers],[1月]]&amp;"1日"),其他[发起支票请求的日期],"&lt;="&amp;D$4)</f>
        <v>0</v>
      </c>
      <c r="E10" s="5">
        <f ca="1">SUMIFS(费用明细[支票金额],费用明细[总帐代码],每月支出汇总[[#This Row],[总帐代码]],费用明细[发票日期],"&gt;="&amp;E$3,费用明细[发票日期],"&lt;="&amp;E$4)+SUMIFS(其他[支票金额],其他[总帐代码],每月支出汇总[[#This Row],[总帐代码]],其他[发起支票请求的日期],"&gt;="&amp;DATEVALUE(_年&amp;"年"&amp;每月支出汇总[[#Headers],[2月]]&amp;"1日"),其他[发起支票请求的日期],"&lt;="&amp;E$4)</f>
        <v>0</v>
      </c>
      <c r="F10" s="5">
        <f ca="1">SUMIFS(费用明细[支票金额],费用明细[总帐代码],每月支出汇总[[#This Row],[总帐代码]],费用明细[发票日期],"&gt;="&amp;F$3,费用明细[发票日期],"&lt;="&amp;F$4)+SUMIFS(其他[支票金额],其他[总帐代码],每月支出汇总[[#This Row],[总帐代码]],其他[发起支票请求的日期],"&gt;="&amp;DATEVALUE(_年&amp;"年"&amp;每月支出汇总[[#Headers],[3月]]&amp;"1日"),其他[发起支票请求的日期],"&lt;="&amp;F$4)</f>
        <v>0</v>
      </c>
      <c r="G10" s="5">
        <f ca="1">SUMIFS(费用明细[支票金额],费用明细[总帐代码],每月支出汇总[[#This Row],[总帐代码]],费用明细[发票日期],"&gt;="&amp;G$3,费用明细[发票日期],"&lt;="&amp;G$4)+SUMIFS(其他[支票金额],其他[总帐代码],每月支出汇总[[#This Row],[总帐代码]],其他[发起支票请求的日期],"&gt;="&amp;DATEVALUE(_年&amp;"年"&amp;每月支出汇总[[#Headers],[4月]]&amp;"1日"),其他[发起支票请求的日期],"&lt;="&amp;G$4)</f>
        <v>0</v>
      </c>
      <c r="H10" s="5">
        <f ca="1">SUMIFS(费用明细[支票金额],费用明细[总帐代码],每月支出汇总[[#This Row],[总帐代码]],费用明细[发票日期],"&gt;="&amp;H$3,费用明细[发票日期],"&lt;="&amp;H$4)+SUMIFS(其他[支票金额],其他[总帐代码],每月支出汇总[[#This Row],[总帐代码]],其他[发起支票请求的日期],"&gt;="&amp;DATEVALUE(_年&amp;"年"&amp;每月支出汇总[[#Headers],[5月]]&amp;"1日"),其他[发起支票请求的日期],"&lt;="&amp;H$4)</f>
        <v>0</v>
      </c>
      <c r="I10" s="5">
        <f ca="1">SUMIFS(费用明细[支票金额],费用明细[总帐代码],每月支出汇总[[#This Row],[总帐代码]],费用明细[发票日期],"&gt;="&amp;I$3,费用明细[发票日期],"&lt;="&amp;I$4)+SUMIFS(其他[支票金额],其他[总帐代码],每月支出汇总[[#This Row],[总帐代码]],其他[发起支票请求的日期],"&gt;="&amp;DATEVALUE(_年&amp;"年"&amp;每月支出汇总[[#Headers],[6月]]&amp;"1日"),其他[发起支票请求的日期],"&lt;="&amp;I$4)</f>
        <v>0</v>
      </c>
      <c r="J10" s="5">
        <f ca="1">SUMIFS(费用明细[支票金额],费用明细[总帐代码],每月支出汇总[[#This Row],[总帐代码]],费用明细[发票日期],"&gt;="&amp;J$3,费用明细[发票日期],"&lt;="&amp;J$4)+SUMIFS(其他[支票金额],其他[总帐代码],每月支出汇总[[#This Row],[总帐代码]],其他[发起支票请求的日期],"&gt;="&amp;DATEVALUE(_年&amp;"年"&amp;每月支出汇总[[#Headers],[7月]]&amp;"1日"),其他[发起支票请求的日期],"&lt;="&amp;J$4)</f>
        <v>0</v>
      </c>
      <c r="K10" s="5">
        <f ca="1">SUMIFS(费用明细[支票金额],费用明细[总帐代码],每月支出汇总[[#This Row],[总帐代码]],费用明细[发票日期],"&gt;="&amp;K$3,费用明细[发票日期],"&lt;="&amp;K$4)+SUMIFS(其他[支票金额],其他[总帐代码],每月支出汇总[[#This Row],[总帐代码]],其他[发起支票请求的日期],"&gt;="&amp;DATEVALUE(_年&amp;"年"&amp;每月支出汇总[[#Headers],[8月]]&amp;"1日"),其他[发起支票请求的日期],"&lt;="&amp;K$4)</f>
        <v>0</v>
      </c>
      <c r="L10" s="5">
        <f ca="1">SUMIFS(费用明细[支票金额],费用明细[总帐代码],每月支出汇总[[#This Row],[总帐代码]],费用明细[发票日期],"&gt;="&amp;L$3,费用明细[发票日期],"&lt;="&amp;L$4)+SUMIFS(其他[支票金额],其他[总帐代码],每月支出汇总[[#This Row],[总帐代码]],其他[发起支票请求的日期],"&gt;="&amp;DATEVALUE(_年&amp;"年"&amp;每月支出汇总[[#Headers],[9月]]&amp;"1日"),其他[发起支票请求的日期],"&lt;="&amp;L$4)</f>
        <v>0</v>
      </c>
      <c r="M10" s="5">
        <f ca="1">SUMIFS(费用明细[支票金额],费用明细[总帐代码],每月支出汇总[[#This Row],[总帐代码]],费用明细[发票日期],"&gt;="&amp;M$3,费用明细[发票日期],"&lt;="&amp;M$4)+SUMIFS(其他[支票金额],其他[总帐代码],每月支出汇总[[#This Row],[总帐代码]],其他[发起支票请求的日期],"&gt;="&amp;DATEVALUE(_年&amp;"年"&amp;每月支出汇总[[#Headers],[10月]]&amp;"1日"),其他[发起支票请求的日期],"&lt;="&amp;M$4)</f>
        <v>0</v>
      </c>
      <c r="N10" s="5">
        <f ca="1">SUMIFS(费用明细[支票金额],费用明细[总帐代码],每月支出汇总[[#This Row],[总帐代码]],费用明细[发票日期],"&gt;="&amp;N$3,费用明细[发票日期],"&lt;="&amp;N$4)+SUMIFS(其他[支票金额],其他[总帐代码],每月支出汇总[[#This Row],[总帐代码]],其他[发起支票请求的日期],"&gt;="&amp;DATEVALUE(_年&amp;"年"&amp;每月支出汇总[[#Headers],[11月]]&amp;"1日"),其他[发起支票请求的日期],"&lt;="&amp;N$4)</f>
        <v>0</v>
      </c>
      <c r="O10" s="5">
        <f ca="1">SUMIFS(费用明细[支票金额],费用明细[总帐代码],每月支出汇总[[#This Row],[总帐代码]],费用明细[发票日期],"&gt;="&amp;O$3,费用明细[发票日期],"&lt;="&amp;O$4)+SUMIFS(其他[支票金额],其他[总帐代码],每月支出汇总[[#This Row],[总帐代码]],其他[发起支票请求的日期],"&gt;="&amp;DATEVALUE(_年&amp;"年"&amp;每月支出汇总[[#Headers],[12月]]&amp;"1日"),其他[发起支票请求的日期],"&lt;="&amp;O$4)</f>
        <v>0</v>
      </c>
      <c r="P10" s="5">
        <f ca="1">SUM(每月支出汇总[[#This Row],[1月]:[12月]])</f>
        <v>0</v>
      </c>
      <c r="Q10" s="13"/>
    </row>
    <row r="11" spans="2:17" ht="30" customHeight="1" x14ac:dyDescent="0.3">
      <c r="B11" s="7">
        <v>6000</v>
      </c>
      <c r="C11" s="1" t="s">
        <v>9</v>
      </c>
      <c r="D11" s="5">
        <f ca="1">SUMIFS(费用明细[支票金额],费用明细[总帐代码],每月支出汇总[[#This Row],[总帐代码]],费用明细[发票日期],"&gt;="&amp;D$3,费用明细[发票日期],"&lt;="&amp;D$4)+SUMIFS(其他[支票金额],其他[总帐代码],每月支出汇总[[#This Row],[总帐代码]],其他[发起支票请求的日期],"&gt;="&amp;DATEVALUE(_年&amp;"年"&amp;每月支出汇总[[#Headers],[1月]]&amp;"1日"),其他[发起支票请求的日期],"&lt;="&amp;D$4)</f>
        <v>0</v>
      </c>
      <c r="E11" s="5">
        <f ca="1">SUMIFS(费用明细[支票金额],费用明细[总帐代码],每月支出汇总[[#This Row],[总帐代码]],费用明细[发票日期],"&gt;="&amp;E$3,费用明细[发票日期],"&lt;="&amp;E$4)+SUMIFS(其他[支票金额],其他[总帐代码],每月支出汇总[[#This Row],[总帐代码]],其他[发起支票请求的日期],"&gt;="&amp;DATEVALUE(_年&amp;"年"&amp;每月支出汇总[[#Headers],[2月]]&amp;"1日"),其他[发起支票请求的日期],"&lt;="&amp;E$4)</f>
        <v>0</v>
      </c>
      <c r="F11" s="5">
        <f ca="1">SUMIFS(费用明细[支票金额],费用明细[总帐代码],每月支出汇总[[#This Row],[总帐代码]],费用明细[发票日期],"&gt;="&amp;F$3,费用明细[发票日期],"&lt;="&amp;F$4)+SUMIFS(其他[支票金额],其他[总帐代码],每月支出汇总[[#This Row],[总帐代码]],其他[发起支票请求的日期],"&gt;="&amp;DATEVALUE(_年&amp;"年"&amp;每月支出汇总[[#Headers],[3月]]&amp;"1日"),其他[发起支票请求的日期],"&lt;="&amp;F$4)</f>
        <v>0</v>
      </c>
      <c r="G11" s="5">
        <f ca="1">SUMIFS(费用明细[支票金额],费用明细[总帐代码],每月支出汇总[[#This Row],[总帐代码]],费用明细[发票日期],"&gt;="&amp;G$3,费用明细[发票日期],"&lt;="&amp;G$4)+SUMIFS(其他[支票金额],其他[总帐代码],每月支出汇总[[#This Row],[总帐代码]],其他[发起支票请求的日期],"&gt;="&amp;DATEVALUE(_年&amp;"年"&amp;每月支出汇总[[#Headers],[4月]]&amp;"1日"),其他[发起支票请求的日期],"&lt;="&amp;G$4)</f>
        <v>0</v>
      </c>
      <c r="H11" s="5">
        <f ca="1">SUMIFS(费用明细[支票金额],费用明细[总帐代码],每月支出汇总[[#This Row],[总帐代码]],费用明细[发票日期],"&gt;="&amp;H$3,费用明细[发票日期],"&lt;="&amp;H$4)+SUMIFS(其他[支票金额],其他[总帐代码],每月支出汇总[[#This Row],[总帐代码]],其他[发起支票请求的日期],"&gt;="&amp;DATEVALUE(_年&amp;"年"&amp;每月支出汇总[[#Headers],[5月]]&amp;"1日"),其他[发起支票请求的日期],"&lt;="&amp;H$4)</f>
        <v>0</v>
      </c>
      <c r="I11" s="5">
        <f ca="1">SUMIFS(费用明细[支票金额],费用明细[总帐代码],每月支出汇总[[#This Row],[总帐代码]],费用明细[发票日期],"&gt;="&amp;I$3,费用明细[发票日期],"&lt;="&amp;I$4)+SUMIFS(其他[支票金额],其他[总帐代码],每月支出汇总[[#This Row],[总帐代码]],其他[发起支票请求的日期],"&gt;="&amp;DATEVALUE(_年&amp;"年"&amp;每月支出汇总[[#Headers],[6月]]&amp;"1日"),其他[发起支票请求的日期],"&lt;="&amp;I$4)</f>
        <v>0</v>
      </c>
      <c r="J11" s="5">
        <f ca="1">SUMIFS(费用明细[支票金额],费用明细[总帐代码],每月支出汇总[[#This Row],[总帐代码]],费用明细[发票日期],"&gt;="&amp;J$3,费用明细[发票日期],"&lt;="&amp;J$4)+SUMIFS(其他[支票金额],其他[总帐代码],每月支出汇总[[#This Row],[总帐代码]],其他[发起支票请求的日期],"&gt;="&amp;DATEVALUE(_年&amp;"年"&amp;每月支出汇总[[#Headers],[7月]]&amp;"1日"),其他[发起支票请求的日期],"&lt;="&amp;J$4)</f>
        <v>0</v>
      </c>
      <c r="K11" s="5">
        <f ca="1">SUMIFS(费用明细[支票金额],费用明细[总帐代码],每月支出汇总[[#This Row],[总帐代码]],费用明细[发票日期],"&gt;="&amp;K$3,费用明细[发票日期],"&lt;="&amp;K$4)+SUMIFS(其他[支票金额],其他[总帐代码],每月支出汇总[[#This Row],[总帐代码]],其他[发起支票请求的日期],"&gt;="&amp;DATEVALUE(_年&amp;"年"&amp;每月支出汇总[[#Headers],[8月]]&amp;"1日"),其他[发起支票请求的日期],"&lt;="&amp;K$4)</f>
        <v>0</v>
      </c>
      <c r="L11" s="5">
        <f ca="1">SUMIFS(费用明细[支票金额],费用明细[总帐代码],每月支出汇总[[#This Row],[总帐代码]],费用明细[发票日期],"&gt;="&amp;L$3,费用明细[发票日期],"&lt;="&amp;L$4)+SUMIFS(其他[支票金额],其他[总帐代码],每月支出汇总[[#This Row],[总帐代码]],其他[发起支票请求的日期],"&gt;="&amp;DATEVALUE(_年&amp;"年"&amp;每月支出汇总[[#Headers],[9月]]&amp;"1日"),其他[发起支票请求的日期],"&lt;="&amp;L$4)</f>
        <v>0</v>
      </c>
      <c r="M11" s="5">
        <f ca="1">SUMIFS(费用明细[支票金额],费用明细[总帐代码],每月支出汇总[[#This Row],[总帐代码]],费用明细[发票日期],"&gt;="&amp;M$3,费用明细[发票日期],"&lt;="&amp;M$4)+SUMIFS(其他[支票金额],其他[总帐代码],每月支出汇总[[#This Row],[总帐代码]],其他[发起支票请求的日期],"&gt;="&amp;DATEVALUE(_年&amp;"年"&amp;每月支出汇总[[#Headers],[10月]]&amp;"1日"),其他[发起支票请求的日期],"&lt;="&amp;M$4)</f>
        <v>0</v>
      </c>
      <c r="N11" s="5">
        <f ca="1">SUMIFS(费用明细[支票金额],费用明细[总帐代码],每月支出汇总[[#This Row],[总帐代码]],费用明细[发票日期],"&gt;="&amp;N$3,费用明细[发票日期],"&lt;="&amp;N$4)+SUMIFS(其他[支票金额],其他[总帐代码],每月支出汇总[[#This Row],[总帐代码]],其他[发起支票请求的日期],"&gt;="&amp;DATEVALUE(_年&amp;"年"&amp;每月支出汇总[[#Headers],[11月]]&amp;"1日"),其他[发起支票请求的日期],"&lt;="&amp;N$4)</f>
        <v>0</v>
      </c>
      <c r="O11" s="5">
        <f ca="1">SUMIFS(费用明细[支票金额],费用明细[总帐代码],每月支出汇总[[#This Row],[总帐代码]],费用明细[发票日期],"&gt;="&amp;O$3,费用明细[发票日期],"&lt;="&amp;O$4)+SUMIFS(其他[支票金额],其他[总帐代码],每月支出汇总[[#This Row],[总帐代码]],其他[发起支票请求的日期],"&gt;="&amp;DATEVALUE(_年&amp;"年"&amp;每月支出汇总[[#Headers],[12月]]&amp;"1日"),其他[发起支票请求的日期],"&lt;="&amp;O$4)</f>
        <v>0</v>
      </c>
      <c r="P11" s="5">
        <f ca="1">SUM(每月支出汇总[[#This Row],[1月]:[12月]])</f>
        <v>0</v>
      </c>
      <c r="Q11" s="13"/>
    </row>
    <row r="12" spans="2:17" ht="30" customHeight="1" x14ac:dyDescent="0.3">
      <c r="B12" s="7">
        <v>7000</v>
      </c>
      <c r="C12" s="1" t="s">
        <v>10</v>
      </c>
      <c r="D12" s="5">
        <f ca="1">SUMIFS(费用明细[支票金额],费用明细[总帐代码],每月支出汇总[[#This Row],[总帐代码]],费用明细[发票日期],"&gt;="&amp;D$3,费用明细[发票日期],"&lt;="&amp;D$4)+SUMIFS(其他[支票金额],其他[总帐代码],每月支出汇总[[#This Row],[总帐代码]],其他[发起支票请求的日期],"&gt;="&amp;DATEVALUE(_年&amp;"年"&amp;每月支出汇总[[#Headers],[1月]]&amp;"1日"),其他[发起支票请求的日期],"&lt;="&amp;D$4)</f>
        <v>0</v>
      </c>
      <c r="E12" s="5">
        <f ca="1">SUMIFS(费用明细[支票金额],费用明细[总帐代码],每月支出汇总[[#This Row],[总帐代码]],费用明细[发票日期],"&gt;="&amp;E$3,费用明细[发票日期],"&lt;="&amp;E$4)+SUMIFS(其他[支票金额],其他[总帐代码],每月支出汇总[[#This Row],[总帐代码]],其他[发起支票请求的日期],"&gt;="&amp;DATEVALUE(_年&amp;"年"&amp;每月支出汇总[[#Headers],[2月]]&amp;"1日"),其他[发起支票请求的日期],"&lt;="&amp;E$4)</f>
        <v>0</v>
      </c>
      <c r="F12" s="5">
        <f ca="1">SUMIFS(费用明细[支票金额],费用明细[总帐代码],每月支出汇总[[#This Row],[总帐代码]],费用明细[发票日期],"&gt;="&amp;F$3,费用明细[发票日期],"&lt;="&amp;F$4)+SUMIFS(其他[支票金额],其他[总帐代码],每月支出汇总[[#This Row],[总帐代码]],其他[发起支票请求的日期],"&gt;="&amp;DATEVALUE(_年&amp;"年"&amp;每月支出汇总[[#Headers],[3月]]&amp;"1日"),其他[发起支票请求的日期],"&lt;="&amp;F$4)</f>
        <v>0</v>
      </c>
      <c r="G12" s="5">
        <f ca="1">SUMIFS(费用明细[支票金额],费用明细[总帐代码],每月支出汇总[[#This Row],[总帐代码]],费用明细[发票日期],"&gt;="&amp;G$3,费用明细[发票日期],"&lt;="&amp;G$4)+SUMIFS(其他[支票金额],其他[总帐代码],每月支出汇总[[#This Row],[总帐代码]],其他[发起支票请求的日期],"&gt;="&amp;DATEVALUE(_年&amp;"年"&amp;每月支出汇总[[#Headers],[4月]]&amp;"1日"),其他[发起支票请求的日期],"&lt;="&amp;G$4)</f>
        <v>0</v>
      </c>
      <c r="H12" s="5">
        <f ca="1">SUMIFS(费用明细[支票金额],费用明细[总帐代码],每月支出汇总[[#This Row],[总帐代码]],费用明细[发票日期],"&gt;="&amp;H$3,费用明细[发票日期],"&lt;="&amp;H$4)+SUMIFS(其他[支票金额],其他[总帐代码],每月支出汇总[[#This Row],[总帐代码]],其他[发起支票请求的日期],"&gt;="&amp;DATEVALUE(_年&amp;"年"&amp;每月支出汇总[[#Headers],[5月]]&amp;"1日"),其他[发起支票请求的日期],"&lt;="&amp;H$4)</f>
        <v>0</v>
      </c>
      <c r="I12" s="5">
        <f ca="1">SUMIFS(费用明细[支票金额],费用明细[总帐代码],每月支出汇总[[#This Row],[总帐代码]],费用明细[发票日期],"&gt;="&amp;I$3,费用明细[发票日期],"&lt;="&amp;I$4)+SUMIFS(其他[支票金额],其他[总帐代码],每月支出汇总[[#This Row],[总帐代码]],其他[发起支票请求的日期],"&gt;="&amp;DATEVALUE(_年&amp;"年"&amp;每月支出汇总[[#Headers],[6月]]&amp;"1日"),其他[发起支票请求的日期],"&lt;="&amp;I$4)</f>
        <v>0</v>
      </c>
      <c r="J12" s="5">
        <f ca="1">SUMIFS(费用明细[支票金额],费用明细[总帐代码],每月支出汇总[[#This Row],[总帐代码]],费用明细[发票日期],"&gt;="&amp;J$3,费用明细[发票日期],"&lt;="&amp;J$4)+SUMIFS(其他[支票金额],其他[总帐代码],每月支出汇总[[#This Row],[总帐代码]],其他[发起支票请求的日期],"&gt;="&amp;DATEVALUE(_年&amp;"年"&amp;每月支出汇总[[#Headers],[7月]]&amp;"1日"),其他[发起支票请求的日期],"&lt;="&amp;J$4)</f>
        <v>0</v>
      </c>
      <c r="K12" s="5">
        <f ca="1">SUMIFS(费用明细[支票金额],费用明细[总帐代码],每月支出汇总[[#This Row],[总帐代码]],费用明细[发票日期],"&gt;="&amp;K$3,费用明细[发票日期],"&lt;="&amp;K$4)+SUMIFS(其他[支票金额],其他[总帐代码],每月支出汇总[[#This Row],[总帐代码]],其他[发起支票请求的日期],"&gt;="&amp;DATEVALUE(_年&amp;"年"&amp;每月支出汇总[[#Headers],[8月]]&amp;"1日"),其他[发起支票请求的日期],"&lt;="&amp;K$4)</f>
        <v>0</v>
      </c>
      <c r="L12" s="5">
        <f ca="1">SUMIFS(费用明细[支票金额],费用明细[总帐代码],每月支出汇总[[#This Row],[总帐代码]],费用明细[发票日期],"&gt;="&amp;L$3,费用明细[发票日期],"&lt;="&amp;L$4)+SUMIFS(其他[支票金额],其他[总帐代码],每月支出汇总[[#This Row],[总帐代码]],其他[发起支票请求的日期],"&gt;="&amp;DATEVALUE(_年&amp;"年"&amp;每月支出汇总[[#Headers],[9月]]&amp;"1日"),其他[发起支票请求的日期],"&lt;="&amp;L$4)</f>
        <v>0</v>
      </c>
      <c r="M12" s="5">
        <f ca="1">SUMIFS(费用明细[支票金额],费用明细[总帐代码],每月支出汇总[[#This Row],[总帐代码]],费用明细[发票日期],"&gt;="&amp;M$3,费用明细[发票日期],"&lt;="&amp;M$4)+SUMIFS(其他[支票金额],其他[总帐代码],每月支出汇总[[#This Row],[总帐代码]],其他[发起支票请求的日期],"&gt;="&amp;DATEVALUE(_年&amp;"年"&amp;每月支出汇总[[#Headers],[10月]]&amp;"1日"),其他[发起支票请求的日期],"&lt;="&amp;M$4)</f>
        <v>0</v>
      </c>
      <c r="N12" s="5">
        <f ca="1">SUMIFS(费用明细[支票金额],费用明细[总帐代码],每月支出汇总[[#This Row],[总帐代码]],费用明细[发票日期],"&gt;="&amp;N$3,费用明细[发票日期],"&lt;="&amp;N$4)+SUMIFS(其他[支票金额],其他[总帐代码],每月支出汇总[[#This Row],[总帐代码]],其他[发起支票请求的日期],"&gt;="&amp;DATEVALUE(_年&amp;"年"&amp;每月支出汇总[[#Headers],[11月]]&amp;"1日"),其他[发起支票请求的日期],"&lt;="&amp;N$4)</f>
        <v>0</v>
      </c>
      <c r="O12" s="5">
        <f ca="1">SUMIFS(费用明细[支票金额],费用明细[总帐代码],每月支出汇总[[#This Row],[总帐代码]],费用明细[发票日期],"&gt;="&amp;O$3,费用明细[发票日期],"&lt;="&amp;O$4)+SUMIFS(其他[支票金额],其他[总帐代码],每月支出汇总[[#This Row],[总帐代码]],其他[发起支票请求的日期],"&gt;="&amp;DATEVALUE(_年&amp;"年"&amp;每月支出汇总[[#Headers],[12月]]&amp;"1日"),其他[发起支票请求的日期],"&lt;="&amp;O$4)</f>
        <v>0</v>
      </c>
      <c r="P12" s="5">
        <f ca="1">SUM(每月支出汇总[[#This Row],[1月]:[12月]])</f>
        <v>0</v>
      </c>
      <c r="Q12" s="13"/>
    </row>
    <row r="13" spans="2:17" ht="30" customHeight="1" x14ac:dyDescent="0.3">
      <c r="B13" s="7">
        <v>8000</v>
      </c>
      <c r="C13" s="1" t="s">
        <v>11</v>
      </c>
      <c r="D13" s="5">
        <f ca="1">SUMIFS(费用明细[支票金额],费用明细[总帐代码],每月支出汇总[[#This Row],[总帐代码]],费用明细[发票日期],"&gt;="&amp;D$3,费用明细[发票日期],"&lt;="&amp;D$4)+SUMIFS(其他[支票金额],其他[总帐代码],每月支出汇总[[#This Row],[总帐代码]],其他[发起支票请求的日期],"&gt;="&amp;DATEVALUE(_年&amp;"年"&amp;每月支出汇总[[#Headers],[1月]]&amp;"1日"),其他[发起支票请求的日期],"&lt;="&amp;D$4)</f>
        <v>0</v>
      </c>
      <c r="E13" s="5">
        <f ca="1">SUMIFS(费用明细[支票金额],费用明细[总帐代码],每月支出汇总[[#This Row],[总帐代码]],费用明细[发票日期],"&gt;="&amp;E$3,费用明细[发票日期],"&lt;="&amp;E$4)+SUMIFS(其他[支票金额],其他[总帐代码],每月支出汇总[[#This Row],[总帐代码]],其他[发起支票请求的日期],"&gt;="&amp;DATEVALUE(_年&amp;"年"&amp;每月支出汇总[[#Headers],[2月]]&amp;"1日"),其他[发起支票请求的日期],"&lt;="&amp;E$4)</f>
        <v>0</v>
      </c>
      <c r="F13" s="5">
        <f ca="1">SUMIFS(费用明细[支票金额],费用明细[总帐代码],每月支出汇总[[#This Row],[总帐代码]],费用明细[发票日期],"&gt;="&amp;F$3,费用明细[发票日期],"&lt;="&amp;F$4)+SUMIFS(其他[支票金额],其他[总帐代码],每月支出汇总[[#This Row],[总帐代码]],其他[发起支票请求的日期],"&gt;="&amp;DATEVALUE(_年&amp;"年"&amp;每月支出汇总[[#Headers],[3月]]&amp;"1日"),其他[发起支票请求的日期],"&lt;="&amp;F$4)</f>
        <v>0</v>
      </c>
      <c r="G13" s="5">
        <f ca="1">SUMIFS(费用明细[支票金额],费用明细[总帐代码],每月支出汇总[[#This Row],[总帐代码]],费用明细[发票日期],"&gt;="&amp;G$3,费用明细[发票日期],"&lt;="&amp;G$4)+SUMIFS(其他[支票金额],其他[总帐代码],每月支出汇总[[#This Row],[总帐代码]],其他[发起支票请求的日期],"&gt;="&amp;DATEVALUE(_年&amp;"年"&amp;每月支出汇总[[#Headers],[4月]]&amp;"1日"),其他[发起支票请求的日期],"&lt;="&amp;G$4)</f>
        <v>0</v>
      </c>
      <c r="H13" s="5">
        <f ca="1">SUMIFS(费用明细[支票金额],费用明细[总帐代码],每月支出汇总[[#This Row],[总帐代码]],费用明细[发票日期],"&gt;="&amp;H$3,费用明细[发票日期],"&lt;="&amp;H$4)+SUMIFS(其他[支票金额],其他[总帐代码],每月支出汇总[[#This Row],[总帐代码]],其他[发起支票请求的日期],"&gt;="&amp;DATEVALUE(_年&amp;"年"&amp;每月支出汇总[[#Headers],[5月]]&amp;"1日"),其他[发起支票请求的日期],"&lt;="&amp;H$4)</f>
        <v>0</v>
      </c>
      <c r="I13" s="5">
        <f ca="1">SUMIFS(费用明细[支票金额],费用明细[总帐代码],每月支出汇总[[#This Row],[总帐代码]],费用明细[发票日期],"&gt;="&amp;I$3,费用明细[发票日期],"&lt;="&amp;I$4)+SUMIFS(其他[支票金额],其他[总帐代码],每月支出汇总[[#This Row],[总帐代码]],其他[发起支票请求的日期],"&gt;="&amp;DATEVALUE(_年&amp;"年"&amp;每月支出汇总[[#Headers],[6月]]&amp;"1日"),其他[发起支票请求的日期],"&lt;="&amp;I$4)</f>
        <v>0</v>
      </c>
      <c r="J13" s="5">
        <f ca="1">SUMIFS(费用明细[支票金额],费用明细[总帐代码],每月支出汇总[[#This Row],[总帐代码]],费用明细[发票日期],"&gt;="&amp;J$3,费用明细[发票日期],"&lt;="&amp;J$4)+SUMIFS(其他[支票金额],其他[总帐代码],每月支出汇总[[#This Row],[总帐代码]],其他[发起支票请求的日期],"&gt;="&amp;DATEVALUE(_年&amp;"年"&amp;每月支出汇总[[#Headers],[7月]]&amp;"1日"),其他[发起支票请求的日期],"&lt;="&amp;J$4)</f>
        <v>0</v>
      </c>
      <c r="K13" s="5">
        <f ca="1">SUMIFS(费用明细[支票金额],费用明细[总帐代码],每月支出汇总[[#This Row],[总帐代码]],费用明细[发票日期],"&gt;="&amp;K$3,费用明细[发票日期],"&lt;="&amp;K$4)+SUMIFS(其他[支票金额],其他[总帐代码],每月支出汇总[[#This Row],[总帐代码]],其他[发起支票请求的日期],"&gt;="&amp;DATEVALUE(_年&amp;"年"&amp;每月支出汇总[[#Headers],[8月]]&amp;"1日"),其他[发起支票请求的日期],"&lt;="&amp;K$4)</f>
        <v>0</v>
      </c>
      <c r="L13" s="5">
        <f ca="1">SUMIFS(费用明细[支票金额],费用明细[总帐代码],每月支出汇总[[#This Row],[总帐代码]],费用明细[发票日期],"&gt;="&amp;L$3,费用明细[发票日期],"&lt;="&amp;L$4)+SUMIFS(其他[支票金额],其他[总帐代码],每月支出汇总[[#This Row],[总帐代码]],其他[发起支票请求的日期],"&gt;="&amp;DATEVALUE(_年&amp;"年"&amp;每月支出汇总[[#Headers],[9月]]&amp;"1日"),其他[发起支票请求的日期],"&lt;="&amp;L$4)</f>
        <v>0</v>
      </c>
      <c r="M13" s="5">
        <f ca="1">SUMIFS(费用明细[支票金额],费用明细[总帐代码],每月支出汇总[[#This Row],[总帐代码]],费用明细[发票日期],"&gt;="&amp;M$3,费用明细[发票日期],"&lt;="&amp;M$4)+SUMIFS(其他[支票金额],其他[总帐代码],每月支出汇总[[#This Row],[总帐代码]],其他[发起支票请求的日期],"&gt;="&amp;DATEVALUE(_年&amp;"年"&amp;每月支出汇总[[#Headers],[10月]]&amp;"1日"),其他[发起支票请求的日期],"&lt;="&amp;M$4)</f>
        <v>0</v>
      </c>
      <c r="N13" s="5">
        <f ca="1">SUMIFS(费用明细[支票金额],费用明细[总帐代码],每月支出汇总[[#This Row],[总帐代码]],费用明细[发票日期],"&gt;="&amp;N$3,费用明细[发票日期],"&lt;="&amp;N$4)+SUMIFS(其他[支票金额],其他[总帐代码],每月支出汇总[[#This Row],[总帐代码]],其他[发起支票请求的日期],"&gt;="&amp;DATEVALUE(_年&amp;"年"&amp;每月支出汇总[[#Headers],[11月]]&amp;"1日"),其他[发起支票请求的日期],"&lt;="&amp;N$4)</f>
        <v>0</v>
      </c>
      <c r="O13" s="5">
        <f ca="1">SUMIFS(费用明细[支票金额],费用明细[总帐代码],每月支出汇总[[#This Row],[总帐代码]],费用明细[发票日期],"&gt;="&amp;O$3,费用明细[发票日期],"&lt;="&amp;O$4)+SUMIFS(其他[支票金额],其他[总帐代码],每月支出汇总[[#This Row],[总帐代码]],其他[发起支票请求的日期],"&gt;="&amp;DATEVALUE(_年&amp;"年"&amp;每月支出汇总[[#Headers],[12月]]&amp;"1日"),其他[发起支票请求的日期],"&lt;="&amp;O$4)</f>
        <v>0</v>
      </c>
      <c r="P13" s="5">
        <f ca="1">SUM(每月支出汇总[[#This Row],[1月]:[12月]])</f>
        <v>0</v>
      </c>
      <c r="Q13" s="13"/>
    </row>
    <row r="14" spans="2:17" ht="30" customHeight="1" x14ac:dyDescent="0.3">
      <c r="B14" s="7">
        <v>9000</v>
      </c>
      <c r="C14" s="1" t="s">
        <v>12</v>
      </c>
      <c r="D14" s="5">
        <f ca="1">SUMIFS(费用明细[支票金额],费用明细[总帐代码],每月支出汇总[[#This Row],[总帐代码]],费用明细[发票日期],"&gt;="&amp;D$3,费用明细[发票日期],"&lt;="&amp;D$4)+SUMIFS(其他[支票金额],其他[总帐代码],每月支出汇总[[#This Row],[总帐代码]],其他[发起支票请求的日期],"&gt;="&amp;DATEVALUE(_年&amp;"年"&amp;每月支出汇总[[#Headers],[1月]]&amp;"1日"),其他[发起支票请求的日期],"&lt;="&amp;D$4)</f>
        <v>0</v>
      </c>
      <c r="E14" s="5">
        <f ca="1">SUMIFS(费用明细[支票金额],费用明细[总帐代码],每月支出汇总[[#This Row],[总帐代码]],费用明细[发票日期],"&gt;="&amp;E$3,费用明细[发票日期],"&lt;="&amp;E$4)+SUMIFS(其他[支票金额],其他[总帐代码],每月支出汇总[[#This Row],[总帐代码]],其他[发起支票请求的日期],"&gt;="&amp;DATEVALUE(_年&amp;"年"&amp;每月支出汇总[[#Headers],[2月]]&amp;"1日"),其他[发起支票请求的日期],"&lt;="&amp;E$4)</f>
        <v>0</v>
      </c>
      <c r="F14" s="5">
        <f ca="1">SUMIFS(费用明细[支票金额],费用明细[总帐代码],每月支出汇总[[#This Row],[总帐代码]],费用明细[发票日期],"&gt;="&amp;F$3,费用明细[发票日期],"&lt;="&amp;F$4)+SUMIFS(其他[支票金额],其他[总帐代码],每月支出汇总[[#This Row],[总帐代码]],其他[发起支票请求的日期],"&gt;="&amp;DATEVALUE(_年&amp;"年"&amp;每月支出汇总[[#Headers],[3月]]&amp;"1日"),其他[发起支票请求的日期],"&lt;="&amp;F$4)</f>
        <v>0</v>
      </c>
      <c r="G14" s="5">
        <f ca="1">SUMIFS(费用明细[支票金额],费用明细[总帐代码],每月支出汇总[[#This Row],[总帐代码]],费用明细[发票日期],"&gt;="&amp;G$3,费用明细[发票日期],"&lt;="&amp;G$4)+SUMIFS(其他[支票金额],其他[总帐代码],每月支出汇总[[#This Row],[总帐代码]],其他[发起支票请求的日期],"&gt;="&amp;DATEVALUE(_年&amp;"年"&amp;每月支出汇总[[#Headers],[4月]]&amp;"1日"),其他[发起支票请求的日期],"&lt;="&amp;G$4)</f>
        <v>0</v>
      </c>
      <c r="H14" s="5">
        <f ca="1">SUMIFS(费用明细[支票金额],费用明细[总帐代码],每月支出汇总[[#This Row],[总帐代码]],费用明细[发票日期],"&gt;="&amp;H$3,费用明细[发票日期],"&lt;="&amp;H$4)+SUMIFS(其他[支票金额],其他[总帐代码],每月支出汇总[[#This Row],[总帐代码]],其他[发起支票请求的日期],"&gt;="&amp;DATEVALUE(_年&amp;"年"&amp;每月支出汇总[[#Headers],[5月]]&amp;"1日"),其他[发起支票请求的日期],"&lt;="&amp;H$4)</f>
        <v>0</v>
      </c>
      <c r="I14" s="5">
        <f ca="1">SUMIFS(费用明细[支票金额],费用明细[总帐代码],每月支出汇总[[#This Row],[总帐代码]],费用明细[发票日期],"&gt;="&amp;I$3,费用明细[发票日期],"&lt;="&amp;I$4)+SUMIFS(其他[支票金额],其他[总帐代码],每月支出汇总[[#This Row],[总帐代码]],其他[发起支票请求的日期],"&gt;="&amp;DATEVALUE(_年&amp;"年"&amp;每月支出汇总[[#Headers],[6月]]&amp;"1日"),其他[发起支票请求的日期],"&lt;="&amp;I$4)</f>
        <v>0</v>
      </c>
      <c r="J14" s="5">
        <f ca="1">SUMIFS(费用明细[支票金额],费用明细[总帐代码],每月支出汇总[[#This Row],[总帐代码]],费用明细[发票日期],"&gt;="&amp;J$3,费用明细[发票日期],"&lt;="&amp;J$4)+SUMIFS(其他[支票金额],其他[总帐代码],每月支出汇总[[#This Row],[总帐代码]],其他[发起支票请求的日期],"&gt;="&amp;DATEVALUE(_年&amp;"年"&amp;每月支出汇总[[#Headers],[7月]]&amp;"1日"),其他[发起支票请求的日期],"&lt;="&amp;J$4)</f>
        <v>0</v>
      </c>
      <c r="K14" s="5">
        <f ca="1">SUMIFS(费用明细[支票金额],费用明细[总帐代码],每月支出汇总[[#This Row],[总帐代码]],费用明细[发票日期],"&gt;="&amp;K$3,费用明细[发票日期],"&lt;="&amp;K$4)+SUMIFS(其他[支票金额],其他[总帐代码],每月支出汇总[[#This Row],[总帐代码]],其他[发起支票请求的日期],"&gt;="&amp;DATEVALUE(_年&amp;"年"&amp;每月支出汇总[[#Headers],[8月]]&amp;"1日"),其他[发起支票请求的日期],"&lt;="&amp;K$4)</f>
        <v>0</v>
      </c>
      <c r="L14" s="5">
        <f ca="1">SUMIFS(费用明细[支票金额],费用明细[总帐代码],每月支出汇总[[#This Row],[总帐代码]],费用明细[发票日期],"&gt;="&amp;L$3,费用明细[发票日期],"&lt;="&amp;L$4)+SUMIFS(其他[支票金额],其他[总帐代码],每月支出汇总[[#This Row],[总帐代码]],其他[发起支票请求的日期],"&gt;="&amp;DATEVALUE(_年&amp;"年"&amp;每月支出汇总[[#Headers],[9月]]&amp;"1日"),其他[发起支票请求的日期],"&lt;="&amp;L$4)</f>
        <v>0</v>
      </c>
      <c r="M14" s="5">
        <f ca="1">SUMIFS(费用明细[支票金额],费用明细[总帐代码],每月支出汇总[[#This Row],[总帐代码]],费用明细[发票日期],"&gt;="&amp;M$3,费用明细[发票日期],"&lt;="&amp;M$4)+SUMIFS(其他[支票金额],其他[总帐代码],每月支出汇总[[#This Row],[总帐代码]],其他[发起支票请求的日期],"&gt;="&amp;DATEVALUE(_年&amp;"年"&amp;每月支出汇总[[#Headers],[10月]]&amp;"1日"),其他[发起支票请求的日期],"&lt;="&amp;M$4)</f>
        <v>0</v>
      </c>
      <c r="N14" s="5">
        <f ca="1">SUMIFS(费用明细[支票金额],费用明细[总帐代码],每月支出汇总[[#This Row],[总帐代码]],费用明细[发票日期],"&gt;="&amp;N$3,费用明细[发票日期],"&lt;="&amp;N$4)+SUMIFS(其他[支票金额],其他[总帐代码],每月支出汇总[[#This Row],[总帐代码]],其他[发起支票请求的日期],"&gt;="&amp;DATEVALUE(_年&amp;"年"&amp;每月支出汇总[[#Headers],[11月]]&amp;"1日"),其他[发起支票请求的日期],"&lt;="&amp;N$4)</f>
        <v>0</v>
      </c>
      <c r="O14" s="5">
        <f ca="1">SUMIFS(费用明细[支票金额],费用明细[总帐代码],每月支出汇总[[#This Row],[总帐代码]],费用明细[发票日期],"&gt;="&amp;O$3,费用明细[发票日期],"&lt;="&amp;O$4)+SUMIFS(其他[支票金额],其他[总帐代码],每月支出汇总[[#This Row],[总帐代码]],其他[发起支票请求的日期],"&gt;="&amp;DATEVALUE(_年&amp;"年"&amp;每月支出汇总[[#Headers],[12月]]&amp;"1日"),其他[发起支票请求的日期],"&lt;="&amp;O$4)</f>
        <v>0</v>
      </c>
      <c r="P14" s="5">
        <f ca="1">SUM(每月支出汇总[[#This Row],[1月]:[12月]])</f>
        <v>0</v>
      </c>
      <c r="Q14" s="13"/>
    </row>
    <row r="15" spans="2:17" ht="30" customHeight="1" x14ac:dyDescent="0.3">
      <c r="B15" s="7">
        <v>10000</v>
      </c>
      <c r="C15" s="1" t="s">
        <v>13</v>
      </c>
      <c r="D15" s="5">
        <f ca="1">SUMIFS(费用明细[支票金额],费用明细[总帐代码],每月支出汇总[[#This Row],[总帐代码]],费用明细[发票日期],"&gt;="&amp;D$3,费用明细[发票日期],"&lt;="&amp;D$4)+SUMIFS(其他[支票金额],其他[总帐代码],每月支出汇总[[#This Row],[总帐代码]],其他[发起支票请求的日期],"&gt;="&amp;DATEVALUE(_年&amp;"年"&amp;每月支出汇总[[#Headers],[1月]]&amp;"1日"),其他[发起支票请求的日期],"&lt;="&amp;D$4)</f>
        <v>0</v>
      </c>
      <c r="E15" s="5">
        <f ca="1">SUMIFS(费用明细[支票金额],费用明细[总帐代码],每月支出汇总[[#This Row],[总帐代码]],费用明细[发票日期],"&gt;="&amp;E$3,费用明细[发票日期],"&lt;="&amp;E$4)+SUMIFS(其他[支票金额],其他[总帐代码],每月支出汇总[[#This Row],[总帐代码]],其他[发起支票请求的日期],"&gt;="&amp;DATEVALUE(_年&amp;"年"&amp;每月支出汇总[[#Headers],[2月]]&amp;"1日"),其他[发起支票请求的日期],"&lt;="&amp;E$4)</f>
        <v>0</v>
      </c>
      <c r="F15" s="5">
        <f ca="1">SUMIFS(费用明细[支票金额],费用明细[总帐代码],每月支出汇总[[#This Row],[总帐代码]],费用明细[发票日期],"&gt;="&amp;F$3,费用明细[发票日期],"&lt;="&amp;F$4)+SUMIFS(其他[支票金额],其他[总帐代码],每月支出汇总[[#This Row],[总帐代码]],其他[发起支票请求的日期],"&gt;="&amp;DATEVALUE(_年&amp;"年"&amp;每月支出汇总[[#Headers],[3月]]&amp;"1日"),其他[发起支票请求的日期],"&lt;="&amp;F$4)</f>
        <v>0</v>
      </c>
      <c r="G15" s="5">
        <f ca="1">SUMIFS(费用明细[支票金额],费用明细[总帐代码],每月支出汇总[[#This Row],[总帐代码]],费用明细[发票日期],"&gt;="&amp;G$3,费用明细[发票日期],"&lt;="&amp;G$4)+SUMIFS(其他[支票金额],其他[总帐代码],每月支出汇总[[#This Row],[总帐代码]],其他[发起支票请求的日期],"&gt;="&amp;DATEVALUE(_年&amp;"年"&amp;每月支出汇总[[#Headers],[4月]]&amp;"1日"),其他[发起支票请求的日期],"&lt;="&amp;G$4)</f>
        <v>0</v>
      </c>
      <c r="H15" s="5">
        <f ca="1">SUMIFS(费用明细[支票金额],费用明细[总帐代码],每月支出汇总[[#This Row],[总帐代码]],费用明细[发票日期],"&gt;="&amp;H$3,费用明细[发票日期],"&lt;="&amp;H$4)+SUMIFS(其他[支票金额],其他[总帐代码],每月支出汇总[[#This Row],[总帐代码]],其他[发起支票请求的日期],"&gt;="&amp;DATEVALUE(_年&amp;"年"&amp;每月支出汇总[[#Headers],[5月]]&amp;"1日"),其他[发起支票请求的日期],"&lt;="&amp;H$4)</f>
        <v>0</v>
      </c>
      <c r="I15" s="5">
        <f ca="1">SUMIFS(费用明细[支票金额],费用明细[总帐代码],每月支出汇总[[#This Row],[总帐代码]],费用明细[发票日期],"&gt;="&amp;I$3,费用明细[发票日期],"&lt;="&amp;I$4)+SUMIFS(其他[支票金额],其他[总帐代码],每月支出汇总[[#This Row],[总帐代码]],其他[发起支票请求的日期],"&gt;="&amp;DATEVALUE(_年&amp;"年"&amp;每月支出汇总[[#Headers],[6月]]&amp;"1日"),其他[发起支票请求的日期],"&lt;="&amp;I$4)</f>
        <v>0</v>
      </c>
      <c r="J15" s="5">
        <f ca="1">SUMIFS(费用明细[支票金额],费用明细[总帐代码],每月支出汇总[[#This Row],[总帐代码]],费用明细[发票日期],"&gt;="&amp;J$3,费用明细[发票日期],"&lt;="&amp;J$4)+SUMIFS(其他[支票金额],其他[总帐代码],每月支出汇总[[#This Row],[总帐代码]],其他[发起支票请求的日期],"&gt;="&amp;DATEVALUE(_年&amp;"年"&amp;每月支出汇总[[#Headers],[7月]]&amp;"1日"),其他[发起支票请求的日期],"&lt;="&amp;J$4)</f>
        <v>0</v>
      </c>
      <c r="K15" s="5">
        <f ca="1">SUMIFS(费用明细[支票金额],费用明细[总帐代码],每月支出汇总[[#This Row],[总帐代码]],费用明细[发票日期],"&gt;="&amp;K$3,费用明细[发票日期],"&lt;="&amp;K$4)+SUMIFS(其他[支票金额],其他[总帐代码],每月支出汇总[[#This Row],[总帐代码]],其他[发起支票请求的日期],"&gt;="&amp;DATEVALUE(_年&amp;"年"&amp;每月支出汇总[[#Headers],[8月]]&amp;"1日"),其他[发起支票请求的日期],"&lt;="&amp;K$4)</f>
        <v>0</v>
      </c>
      <c r="L15" s="5">
        <f ca="1">SUMIFS(费用明细[支票金额],费用明细[总帐代码],每月支出汇总[[#This Row],[总帐代码]],费用明细[发票日期],"&gt;="&amp;L$3,费用明细[发票日期],"&lt;="&amp;L$4)+SUMIFS(其他[支票金额],其他[总帐代码],每月支出汇总[[#This Row],[总帐代码]],其他[发起支票请求的日期],"&gt;="&amp;DATEVALUE(_年&amp;"年"&amp;每月支出汇总[[#Headers],[9月]]&amp;"1日"),其他[发起支票请求的日期],"&lt;="&amp;L$4)</f>
        <v>0</v>
      </c>
      <c r="M15" s="5">
        <f ca="1">SUMIFS(费用明细[支票金额],费用明细[总帐代码],每月支出汇总[[#This Row],[总帐代码]],费用明细[发票日期],"&gt;="&amp;M$3,费用明细[发票日期],"&lt;="&amp;M$4)+SUMIFS(其他[支票金额],其他[总帐代码],每月支出汇总[[#This Row],[总帐代码]],其他[发起支票请求的日期],"&gt;="&amp;DATEVALUE(_年&amp;"年"&amp;每月支出汇总[[#Headers],[10月]]&amp;"1日"),其他[发起支票请求的日期],"&lt;="&amp;M$4)</f>
        <v>0</v>
      </c>
      <c r="N15" s="5">
        <f ca="1">SUMIFS(费用明细[支票金额],费用明细[总帐代码],每月支出汇总[[#This Row],[总帐代码]],费用明细[发票日期],"&gt;="&amp;N$3,费用明细[发票日期],"&lt;="&amp;N$4)+SUMIFS(其他[支票金额],其他[总帐代码],每月支出汇总[[#This Row],[总帐代码]],其他[发起支票请求的日期],"&gt;="&amp;DATEVALUE(_年&amp;"年"&amp;每月支出汇总[[#Headers],[11月]]&amp;"1日"),其他[发起支票请求的日期],"&lt;="&amp;N$4)</f>
        <v>0</v>
      </c>
      <c r="O15" s="5">
        <f ca="1">SUMIFS(费用明细[支票金额],费用明细[总帐代码],每月支出汇总[[#This Row],[总帐代码]],费用明细[发票日期],"&gt;="&amp;O$3,费用明细[发票日期],"&lt;="&amp;O$4)+SUMIFS(其他[支票金额],其他[总帐代码],每月支出汇总[[#This Row],[总帐代码]],其他[发起支票请求的日期],"&gt;="&amp;DATEVALUE(_年&amp;"年"&amp;每月支出汇总[[#Headers],[12月]]&amp;"1日"),其他[发起支票请求的日期],"&lt;="&amp;O$4)</f>
        <v>0</v>
      </c>
      <c r="P15" s="5">
        <f ca="1">SUM(每月支出汇总[[#This Row],[1月]:[12月]])</f>
        <v>0</v>
      </c>
      <c r="Q15" s="13"/>
    </row>
    <row r="16" spans="2:17" ht="30" customHeight="1" x14ac:dyDescent="0.3">
      <c r="B16" s="7">
        <v>11000</v>
      </c>
      <c r="C16" s="1" t="s">
        <v>14</v>
      </c>
      <c r="D16" s="5">
        <f ca="1">SUMIFS(费用明细[支票金额],费用明细[总帐代码],每月支出汇总[[#This Row],[总帐代码]],费用明细[发票日期],"&gt;="&amp;D$3,费用明细[发票日期],"&lt;="&amp;D$4)+SUMIFS(其他[支票金额],其他[总帐代码],每月支出汇总[[#This Row],[总帐代码]],其他[发起支票请求的日期],"&gt;="&amp;DATEVALUE(_年&amp;"年"&amp;每月支出汇总[[#Headers],[1月]]&amp;"1日"),其他[发起支票请求的日期],"&lt;="&amp;D$4)</f>
        <v>0</v>
      </c>
      <c r="E16" s="5">
        <f ca="1">SUMIFS(费用明细[支票金额],费用明细[总帐代码],每月支出汇总[[#This Row],[总帐代码]],费用明细[发票日期],"&gt;="&amp;E$3,费用明细[发票日期],"&lt;="&amp;E$4)+SUMIFS(其他[支票金额],其他[总帐代码],每月支出汇总[[#This Row],[总帐代码]],其他[发起支票请求的日期],"&gt;="&amp;DATEVALUE(_年&amp;"年"&amp;每月支出汇总[[#Headers],[2月]]&amp;"1日"),其他[发起支票请求的日期],"&lt;="&amp;E$4)</f>
        <v>0</v>
      </c>
      <c r="F16" s="5">
        <f ca="1">SUMIFS(费用明细[支票金额],费用明细[总帐代码],每月支出汇总[[#This Row],[总帐代码]],费用明细[发票日期],"&gt;="&amp;F$3,费用明细[发票日期],"&lt;="&amp;F$4)+SUMIFS(其他[支票金额],其他[总帐代码],每月支出汇总[[#This Row],[总帐代码]],其他[发起支票请求的日期],"&gt;="&amp;DATEVALUE(_年&amp;"年"&amp;每月支出汇总[[#Headers],[3月]]&amp;"1日"),其他[发起支票请求的日期],"&lt;="&amp;F$4)</f>
        <v>0</v>
      </c>
      <c r="G16" s="5">
        <f ca="1">SUMIFS(费用明细[支票金额],费用明细[总帐代码],每月支出汇总[[#This Row],[总帐代码]],费用明细[发票日期],"&gt;="&amp;G$3,费用明细[发票日期],"&lt;="&amp;G$4)+SUMIFS(其他[支票金额],其他[总帐代码],每月支出汇总[[#This Row],[总帐代码]],其他[发起支票请求的日期],"&gt;="&amp;DATEVALUE(_年&amp;"年"&amp;每月支出汇总[[#Headers],[4月]]&amp;"1日"),其他[发起支票请求的日期],"&lt;="&amp;G$4)</f>
        <v>0</v>
      </c>
      <c r="H16" s="5">
        <f ca="1">SUMIFS(费用明细[支票金额],费用明细[总帐代码],每月支出汇总[[#This Row],[总帐代码]],费用明细[发票日期],"&gt;="&amp;H$3,费用明细[发票日期],"&lt;="&amp;H$4)+SUMIFS(其他[支票金额],其他[总帐代码],每月支出汇总[[#This Row],[总帐代码]],其他[发起支票请求的日期],"&gt;="&amp;DATEVALUE(_年&amp;"年"&amp;每月支出汇总[[#Headers],[5月]]&amp;"1日"),其他[发起支票请求的日期],"&lt;="&amp;H$4)</f>
        <v>0</v>
      </c>
      <c r="I16" s="5">
        <f ca="1">SUMIFS(费用明细[支票金额],费用明细[总帐代码],每月支出汇总[[#This Row],[总帐代码]],费用明细[发票日期],"&gt;="&amp;I$3,费用明细[发票日期],"&lt;="&amp;I$4)+SUMIFS(其他[支票金额],其他[总帐代码],每月支出汇总[[#This Row],[总帐代码]],其他[发起支票请求的日期],"&gt;="&amp;DATEVALUE(_年&amp;"年"&amp;每月支出汇总[[#Headers],[6月]]&amp;"1日"),其他[发起支票请求的日期],"&lt;="&amp;I$4)</f>
        <v>0</v>
      </c>
      <c r="J16" s="5">
        <f ca="1">SUMIFS(费用明细[支票金额],费用明细[总帐代码],每月支出汇总[[#This Row],[总帐代码]],费用明细[发票日期],"&gt;="&amp;J$3,费用明细[发票日期],"&lt;="&amp;J$4)+SUMIFS(其他[支票金额],其他[总帐代码],每月支出汇总[[#This Row],[总帐代码]],其他[发起支票请求的日期],"&gt;="&amp;DATEVALUE(_年&amp;"年"&amp;每月支出汇总[[#Headers],[7月]]&amp;"1日"),其他[发起支票请求的日期],"&lt;="&amp;J$4)</f>
        <v>0</v>
      </c>
      <c r="K16" s="5">
        <f ca="1">SUMIFS(费用明细[支票金额],费用明细[总帐代码],每月支出汇总[[#This Row],[总帐代码]],费用明细[发票日期],"&gt;="&amp;K$3,费用明细[发票日期],"&lt;="&amp;K$4)+SUMIFS(其他[支票金额],其他[总帐代码],每月支出汇总[[#This Row],[总帐代码]],其他[发起支票请求的日期],"&gt;="&amp;DATEVALUE(_年&amp;"年"&amp;每月支出汇总[[#Headers],[8月]]&amp;"1日"),其他[发起支票请求的日期],"&lt;="&amp;K$4)</f>
        <v>0</v>
      </c>
      <c r="L16" s="5">
        <f ca="1">SUMIFS(费用明细[支票金额],费用明细[总帐代码],每月支出汇总[[#This Row],[总帐代码]],费用明细[发票日期],"&gt;="&amp;L$3,费用明细[发票日期],"&lt;="&amp;L$4)+SUMIFS(其他[支票金额],其他[总帐代码],每月支出汇总[[#This Row],[总帐代码]],其他[发起支票请求的日期],"&gt;="&amp;DATEVALUE(_年&amp;"年"&amp;每月支出汇总[[#Headers],[9月]]&amp;"1日"),其他[发起支票请求的日期],"&lt;="&amp;L$4)</f>
        <v>0</v>
      </c>
      <c r="M16" s="5">
        <f ca="1">SUMIFS(费用明细[支票金额],费用明细[总帐代码],每月支出汇总[[#This Row],[总帐代码]],费用明细[发票日期],"&gt;="&amp;M$3,费用明细[发票日期],"&lt;="&amp;M$4)+SUMIFS(其他[支票金额],其他[总帐代码],每月支出汇总[[#This Row],[总帐代码]],其他[发起支票请求的日期],"&gt;="&amp;DATEVALUE(_年&amp;"年"&amp;每月支出汇总[[#Headers],[10月]]&amp;"1日"),其他[发起支票请求的日期],"&lt;="&amp;M$4)</f>
        <v>0</v>
      </c>
      <c r="N16" s="5">
        <f ca="1">SUMIFS(费用明细[支票金额],费用明细[总帐代码],每月支出汇总[[#This Row],[总帐代码]],费用明细[发票日期],"&gt;="&amp;N$3,费用明细[发票日期],"&lt;="&amp;N$4)+SUMIFS(其他[支票金额],其他[总帐代码],每月支出汇总[[#This Row],[总帐代码]],其他[发起支票请求的日期],"&gt;="&amp;DATEVALUE(_年&amp;"年"&amp;每月支出汇总[[#Headers],[11月]]&amp;"1日"),其他[发起支票请求的日期],"&lt;="&amp;N$4)</f>
        <v>0</v>
      </c>
      <c r="O16" s="5">
        <f ca="1">SUMIFS(费用明细[支票金额],费用明细[总帐代码],每月支出汇总[[#This Row],[总帐代码]],费用明细[发票日期],"&gt;="&amp;O$3,费用明细[发票日期],"&lt;="&amp;O$4)+SUMIFS(其他[支票金额],其他[总帐代码],每月支出汇总[[#This Row],[总帐代码]],其他[发起支票请求的日期],"&gt;="&amp;DATEVALUE(_年&amp;"年"&amp;每月支出汇总[[#Headers],[12月]]&amp;"1日"),其他[发起支票请求的日期],"&lt;="&amp;O$4)</f>
        <v>0</v>
      </c>
      <c r="P16" s="5">
        <f ca="1">SUM(每月支出汇总[[#This Row],[1月]:[12月]])</f>
        <v>0</v>
      </c>
      <c r="Q16" s="13"/>
    </row>
    <row r="17" spans="2:17" ht="30" customHeight="1" x14ac:dyDescent="0.3">
      <c r="B17" s="7">
        <v>12000</v>
      </c>
      <c r="C17" s="1" t="s">
        <v>15</v>
      </c>
      <c r="D17" s="5">
        <f ca="1">SUMIFS(费用明细[支票金额],费用明细[总帐代码],每月支出汇总[[#This Row],[总帐代码]],费用明细[发票日期],"&gt;="&amp;D$3,费用明细[发票日期],"&lt;="&amp;D$4)+SUMIFS(其他[支票金额],其他[总帐代码],每月支出汇总[[#This Row],[总帐代码]],其他[发起支票请求的日期],"&gt;="&amp;DATEVALUE(_年&amp;"年"&amp;每月支出汇总[[#Headers],[1月]]&amp;"1日"),其他[发起支票请求的日期],"&lt;="&amp;D$4)</f>
        <v>0</v>
      </c>
      <c r="E17" s="5">
        <f ca="1">SUMIFS(费用明细[支票金额],费用明细[总帐代码],每月支出汇总[[#This Row],[总帐代码]],费用明细[发票日期],"&gt;="&amp;E$3,费用明细[发票日期],"&lt;="&amp;E$4)+SUMIFS(其他[支票金额],其他[总帐代码],每月支出汇总[[#This Row],[总帐代码]],其他[发起支票请求的日期],"&gt;="&amp;DATEVALUE(_年&amp;"年"&amp;每月支出汇总[[#Headers],[2月]]&amp;"1日"),其他[发起支票请求的日期],"&lt;="&amp;E$4)</f>
        <v>0</v>
      </c>
      <c r="F17" s="5">
        <f ca="1">SUMIFS(费用明细[支票金额],费用明细[总帐代码],每月支出汇总[[#This Row],[总帐代码]],费用明细[发票日期],"&gt;="&amp;F$3,费用明细[发票日期],"&lt;="&amp;F$4)+SUMIFS(其他[支票金额],其他[总帐代码],每月支出汇总[[#This Row],[总帐代码]],其他[发起支票请求的日期],"&gt;="&amp;DATEVALUE(_年&amp;"年"&amp;每月支出汇总[[#Headers],[3月]]&amp;"1日"),其他[发起支票请求的日期],"&lt;="&amp;F$4)</f>
        <v>0</v>
      </c>
      <c r="G17" s="5">
        <f ca="1">SUMIFS(费用明细[支票金额],费用明细[总帐代码],每月支出汇总[[#This Row],[总帐代码]],费用明细[发票日期],"&gt;="&amp;G$3,费用明细[发票日期],"&lt;="&amp;G$4)+SUMIFS(其他[支票金额],其他[总帐代码],每月支出汇总[[#This Row],[总帐代码]],其他[发起支票请求的日期],"&gt;="&amp;DATEVALUE(_年&amp;"年"&amp;每月支出汇总[[#Headers],[4月]]&amp;"1日"),其他[发起支票请求的日期],"&lt;="&amp;G$4)</f>
        <v>0</v>
      </c>
      <c r="H17" s="5">
        <f ca="1">SUMIFS(费用明细[支票金额],费用明细[总帐代码],每月支出汇总[[#This Row],[总帐代码]],费用明细[发票日期],"&gt;="&amp;H$3,费用明细[发票日期],"&lt;="&amp;H$4)+SUMIFS(其他[支票金额],其他[总帐代码],每月支出汇总[[#This Row],[总帐代码]],其他[发起支票请求的日期],"&gt;="&amp;DATEVALUE(_年&amp;"年"&amp;每月支出汇总[[#Headers],[5月]]&amp;"1日"),其他[发起支票请求的日期],"&lt;="&amp;H$4)</f>
        <v>0</v>
      </c>
      <c r="I17" s="5">
        <f ca="1">SUMIFS(费用明细[支票金额],费用明细[总帐代码],每月支出汇总[[#This Row],[总帐代码]],费用明细[发票日期],"&gt;="&amp;I$3,费用明细[发票日期],"&lt;="&amp;I$4)+SUMIFS(其他[支票金额],其他[总帐代码],每月支出汇总[[#This Row],[总帐代码]],其他[发起支票请求的日期],"&gt;="&amp;DATEVALUE(_年&amp;"年"&amp;每月支出汇总[[#Headers],[6月]]&amp;"1日"),其他[发起支票请求的日期],"&lt;="&amp;I$4)</f>
        <v>0</v>
      </c>
      <c r="J17" s="5">
        <f ca="1">SUMIFS(费用明细[支票金额],费用明细[总帐代码],每月支出汇总[[#This Row],[总帐代码]],费用明细[发票日期],"&gt;="&amp;J$3,费用明细[发票日期],"&lt;="&amp;J$4)+SUMIFS(其他[支票金额],其他[总帐代码],每月支出汇总[[#This Row],[总帐代码]],其他[发起支票请求的日期],"&gt;="&amp;DATEVALUE(_年&amp;"年"&amp;每月支出汇总[[#Headers],[7月]]&amp;"1日"),其他[发起支票请求的日期],"&lt;="&amp;J$4)</f>
        <v>0</v>
      </c>
      <c r="K17" s="5">
        <f ca="1">SUMIFS(费用明细[支票金额],费用明细[总帐代码],每月支出汇总[[#This Row],[总帐代码]],费用明细[发票日期],"&gt;="&amp;K$3,费用明细[发票日期],"&lt;="&amp;K$4)+SUMIFS(其他[支票金额],其他[总帐代码],每月支出汇总[[#This Row],[总帐代码]],其他[发起支票请求的日期],"&gt;="&amp;DATEVALUE(_年&amp;"年"&amp;每月支出汇总[[#Headers],[8月]]&amp;"1日"),其他[发起支票请求的日期],"&lt;="&amp;K$4)</f>
        <v>0</v>
      </c>
      <c r="L17" s="5">
        <f ca="1">SUMIFS(费用明细[支票金额],费用明细[总帐代码],每月支出汇总[[#This Row],[总帐代码]],费用明细[发票日期],"&gt;="&amp;L$3,费用明细[发票日期],"&lt;="&amp;L$4)+SUMIFS(其他[支票金额],其他[总帐代码],每月支出汇总[[#This Row],[总帐代码]],其他[发起支票请求的日期],"&gt;="&amp;DATEVALUE(_年&amp;"年"&amp;每月支出汇总[[#Headers],[9月]]&amp;"1日"),其他[发起支票请求的日期],"&lt;="&amp;L$4)</f>
        <v>0</v>
      </c>
      <c r="M17" s="5">
        <f ca="1">SUMIFS(费用明细[支票金额],费用明细[总帐代码],每月支出汇总[[#This Row],[总帐代码]],费用明细[发票日期],"&gt;="&amp;M$3,费用明细[发票日期],"&lt;="&amp;M$4)+SUMIFS(其他[支票金额],其他[总帐代码],每月支出汇总[[#This Row],[总帐代码]],其他[发起支票请求的日期],"&gt;="&amp;DATEVALUE(_年&amp;"年"&amp;每月支出汇总[[#Headers],[10月]]&amp;"1日"),其他[发起支票请求的日期],"&lt;="&amp;M$4)</f>
        <v>0</v>
      </c>
      <c r="N17" s="5">
        <f ca="1">SUMIFS(费用明细[支票金额],费用明细[总帐代码],每月支出汇总[[#This Row],[总帐代码]],费用明细[发票日期],"&gt;="&amp;N$3,费用明细[发票日期],"&lt;="&amp;N$4)+SUMIFS(其他[支票金额],其他[总帐代码],每月支出汇总[[#This Row],[总帐代码]],其他[发起支票请求的日期],"&gt;="&amp;DATEVALUE(_年&amp;"年"&amp;每月支出汇总[[#Headers],[11月]]&amp;"1日"),其他[发起支票请求的日期],"&lt;="&amp;N$4)</f>
        <v>0</v>
      </c>
      <c r="O17" s="5">
        <f ca="1">SUMIFS(费用明细[支票金额],费用明细[总帐代码],每月支出汇总[[#This Row],[总帐代码]],费用明细[发票日期],"&gt;="&amp;O$3,费用明细[发票日期],"&lt;="&amp;O$4)+SUMIFS(其他[支票金额],其他[总帐代码],每月支出汇总[[#This Row],[总帐代码]],其他[发起支票请求的日期],"&gt;="&amp;DATEVALUE(_年&amp;"年"&amp;每月支出汇总[[#Headers],[12月]]&amp;"1日"),其他[发起支票请求的日期],"&lt;="&amp;O$4)</f>
        <v>0</v>
      </c>
      <c r="P17" s="5">
        <f ca="1">SUM(每月支出汇总[[#This Row],[1月]:[12月]])</f>
        <v>0</v>
      </c>
      <c r="Q17" s="13"/>
    </row>
    <row r="18" spans="2:17" ht="30" customHeight="1" x14ac:dyDescent="0.3">
      <c r="B18" s="2" t="s">
        <v>59</v>
      </c>
      <c r="C18" s="1"/>
      <c r="D18" s="13">
        <f ca="1">SUBTOTAL(109,每月支出汇总[1月])</f>
        <v>0</v>
      </c>
      <c r="E18" s="13">
        <f ca="1">SUBTOTAL(109,每月支出汇总[2月])</f>
        <v>0</v>
      </c>
      <c r="F18" s="13">
        <f ca="1">SUBTOTAL(109,每月支出汇总[3月])</f>
        <v>0</v>
      </c>
      <c r="G18" s="13">
        <f ca="1">SUBTOTAL(109,每月支出汇总[4月])</f>
        <v>0</v>
      </c>
      <c r="H18" s="13">
        <f ca="1">SUBTOTAL(109,每月支出汇总[5月])</f>
        <v>0</v>
      </c>
      <c r="I18" s="13">
        <f ca="1">SUBTOTAL(109,每月支出汇总[6月])</f>
        <v>0</v>
      </c>
      <c r="J18" s="13">
        <f ca="1">SUBTOTAL(109,每月支出汇总[7月])</f>
        <v>0</v>
      </c>
      <c r="K18" s="13">
        <f ca="1">SUBTOTAL(109,每月支出汇总[8月])</f>
        <v>0</v>
      </c>
      <c r="L18" s="13">
        <f ca="1">SUBTOTAL(109,每月支出汇总[9月])</f>
        <v>0</v>
      </c>
      <c r="M18" s="13">
        <f ca="1">SUBTOTAL(109,每月支出汇总[10月])</f>
        <v>0</v>
      </c>
      <c r="N18" s="13">
        <f ca="1">SUBTOTAL(109,每月支出汇总[11月])</f>
        <v>0</v>
      </c>
      <c r="O18" s="13">
        <f ca="1">SUBTOTAL(109,每月支出汇总[12月])</f>
        <v>0</v>
      </c>
      <c r="P18" s="13">
        <f ca="1">SUBTOTAL(109,每月支出汇总[汇总])</f>
        <v>0</v>
      </c>
      <c r="Q18" s="1"/>
    </row>
  </sheetData>
  <mergeCells count="1">
    <mergeCell ref="B2:Q2"/>
  </mergeCells>
  <phoneticPr fontId="21" type="noConversion"/>
  <dataValidations count="9">
    <dataValidation allowBlank="1" showInputMessage="1" showErrorMessage="1" prompt="在此工作表中创建每月支出汇总。在“每月支出”表中输入详细信息。单元格 B1 和 C1 中的导航链接将转到上一个和下一个工作表" sqref="A1" xr:uid="{00000000-0002-0000-0100-000000000000}"/>
    <dataValidation allowBlank="1" showInputMessage="1" showErrorMessage="1" prompt="在此标题下的此列中输入总帐代码" sqref="B5" xr:uid="{00000000-0002-0000-0100-000001000000}"/>
    <dataValidation allowBlank="1" showInputMessage="1" showErrorMessage="1" prompt="在此标题下的此列中输入会计科目" sqref="C5" xr:uid="{00000000-0002-0000-0100-000002000000}"/>
    <dataValidation allowBlank="1" showInputMessage="1" showErrorMessage="1" prompt="在此标题下的此列中自动计算本月的实际金额" sqref="D5:O5" xr:uid="{00000000-0002-0000-0100-000003000000}"/>
    <dataValidation allowBlank="1" showInputMessage="1" showErrorMessage="1" prompt="在此标题下的此列中自动计算总额" sqref="P5" xr:uid="{00000000-0002-0000-0100-000004000000}"/>
    <dataValidation allowBlank="1" showInputMessage="1" showErrorMessage="1" prompt="此列中显示迷你图，对 12 个月间 1 项支出的支出趋势进行可视化" sqref="Q5" xr:uid="{00000000-0002-0000-0100-000005000000}"/>
    <dataValidation allowBlank="1" showInputMessage="1" showErrorMessage="1" prompt="导航链接位于此单元格中。选择此链接转到“本年累计预算汇总”工作表" sqref="B1" xr:uid="{00000000-0002-0000-0100-000006000000}"/>
    <dataValidation allowBlank="1" showInputMessage="1" showErrorMessage="1" prompt="导航链接位于此单元格中。选择此链接转到“费用明细”工作表" sqref="C1" xr:uid="{00000000-0002-0000-0100-000007000000}"/>
    <dataValidation allowBlank="1" showInputMessage="1" showErrorMessage="1" prompt="此工作表的标题位于此单元格中。按会计科目筛选表格的切片器位于单元格 B3 中。不要删除单元格 D3 到 Q4 中的公式" sqref="B2:Q2" xr:uid="{00000000-0002-0000-0100-000008000000}"/>
  </dataValidations>
  <hyperlinks>
    <hyperlink ref="B1" location="'本年累计预算汇总'!A1" tooltip="选择此处导航到“本年累计预算汇总”工作表" display="YTD BUDGET SUMMARY" xr:uid="{00000000-0004-0000-0100-000000000000}"/>
    <hyperlink ref="C1" location="'费用明细'!A1" tooltip="选择此处导航到“费用明细”工作表" display="ITEMIZED EXPENSES" xr:uid="{00000000-0004-0000-0100-000001000000}"/>
  </hyperlinks>
  <printOptions horizontalCentered="1"/>
  <pageMargins left="0.4" right="0.4" top="0.4" bottom="0.6" header="0.3" footer="0.3"/>
  <pageSetup paperSize="9" scale="43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00000000-0003-0000-0100-000000000000}">
          <x14:colorSeries theme="5" tint="-0.499984740745262"/>
          <x14:colorNegative theme="6"/>
          <x14:colorAxis rgb="FF000000"/>
          <x14:colorMarkers theme="5" tint="-0.499984740745262"/>
          <x14:colorFirst theme="5" tint="0.39997558519241921"/>
          <x14:colorLast theme="5" tint="0.39997558519241921"/>
          <x14:colorHigh theme="5"/>
          <x14:colorLow theme="5"/>
          <x14:sparklines>
            <x14:sparkline>
              <xm:f>每月支出汇总!D6:O6</xm:f>
              <xm:sqref>Q6</xm:sqref>
            </x14:sparkline>
            <x14:sparkline>
              <xm:f>每月支出汇总!D7:O7</xm:f>
              <xm:sqref>Q7</xm:sqref>
            </x14:sparkline>
            <x14:sparkline>
              <xm:f>每月支出汇总!D8:O8</xm:f>
              <xm:sqref>Q8</xm:sqref>
            </x14:sparkline>
            <x14:sparkline>
              <xm:f>每月支出汇总!D9:O9</xm:f>
              <xm:sqref>Q9</xm:sqref>
            </x14:sparkline>
            <x14:sparkline>
              <xm:f>每月支出汇总!D10:O10</xm:f>
              <xm:sqref>Q10</xm:sqref>
            </x14:sparkline>
            <x14:sparkline>
              <xm:f>每月支出汇总!D11:O11</xm:f>
              <xm:sqref>Q11</xm:sqref>
            </x14:sparkline>
            <x14:sparkline>
              <xm:f>每月支出汇总!D12:O12</xm:f>
              <xm:sqref>Q12</xm:sqref>
            </x14:sparkline>
            <x14:sparkline>
              <xm:f>每月支出汇总!D13:O13</xm:f>
              <xm:sqref>Q13</xm:sqref>
            </x14:sparkline>
            <x14:sparkline>
              <xm:f>每月支出汇总!D14:O14</xm:f>
              <xm:sqref>Q14</xm:sqref>
            </x14:sparkline>
            <x14:sparkline>
              <xm:f>每月支出汇总!D15:O15</xm:f>
              <xm:sqref>Q15</xm:sqref>
            </x14:sparkline>
            <x14:sparkline>
              <xm:f>每月支出汇总!D16:O16</xm:f>
              <xm:sqref>Q16</xm:sqref>
            </x14:sparkline>
            <x14:sparkline>
              <xm:f>每月支出汇总!D17:O17</xm:f>
              <xm:sqref>Q17</xm:sqref>
            </x14:sparkline>
          </x14:sparklines>
        </x14:sparklineGroup>
      </x14:sparklineGroups>
    </ex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499984740745262"/>
    <pageSetUpPr fitToPage="1"/>
  </sheetPr>
  <dimension ref="B1:J6"/>
  <sheetViews>
    <sheetView showGridLines="0" workbookViewId="0"/>
  </sheetViews>
  <sheetFormatPr defaultRowHeight="30" customHeight="1" x14ac:dyDescent="0.3"/>
  <cols>
    <col min="1" max="1" width="2.33203125" style="19" customWidth="1"/>
    <col min="2" max="2" width="10.33203125" style="19" customWidth="1"/>
    <col min="3" max="3" width="13.21875" style="19" customWidth="1"/>
    <col min="4" max="4" width="9.77734375" style="19" customWidth="1"/>
    <col min="5" max="5" width="20.33203125" style="19" customWidth="1"/>
    <col min="6" max="6" width="13.77734375" style="19" customWidth="1"/>
    <col min="7" max="7" width="23.44140625" style="19" customWidth="1"/>
    <col min="8" max="8" width="16.21875" style="19" customWidth="1"/>
    <col min="9" max="9" width="15" style="19" customWidth="1"/>
    <col min="10" max="10" width="15.5546875" style="19" customWidth="1"/>
    <col min="11" max="16384" width="8.88671875" style="19"/>
  </cols>
  <sheetData>
    <row r="1" spans="2:10" ht="15" customHeight="1" x14ac:dyDescent="0.3">
      <c r="B1" s="11" t="s">
        <v>0</v>
      </c>
      <c r="C1" s="11" t="s">
        <v>26</v>
      </c>
    </row>
    <row r="2" spans="2:10" ht="24.75" customHeight="1" thickBot="1" x14ac:dyDescent="0.35">
      <c r="B2" s="25" t="s">
        <v>23</v>
      </c>
      <c r="C2" s="25"/>
      <c r="D2" s="25"/>
      <c r="E2" s="25"/>
      <c r="F2" s="25"/>
      <c r="G2" s="25"/>
      <c r="H2" s="25"/>
      <c r="I2" s="25"/>
      <c r="J2" s="25"/>
    </row>
    <row r="3" spans="2:10" ht="75" customHeight="1" thickTop="1" x14ac:dyDescent="0.3">
      <c r="B3" s="24" t="s">
        <v>25</v>
      </c>
      <c r="C3" s="24"/>
      <c r="D3" s="24"/>
      <c r="E3" s="24"/>
      <c r="F3" s="24"/>
      <c r="G3" s="24" t="s">
        <v>34</v>
      </c>
      <c r="H3" s="24"/>
      <c r="I3" s="24"/>
      <c r="J3" s="24"/>
    </row>
    <row r="4" spans="2:10" ht="30" customHeight="1" x14ac:dyDescent="0.3">
      <c r="B4" s="4" t="s">
        <v>2</v>
      </c>
      <c r="C4" s="4" t="s">
        <v>27</v>
      </c>
      <c r="D4" s="4" t="s">
        <v>29</v>
      </c>
      <c r="E4" s="4" t="s">
        <v>30</v>
      </c>
      <c r="F4" s="4" t="s">
        <v>33</v>
      </c>
      <c r="G4" s="4" t="s">
        <v>35</v>
      </c>
      <c r="H4" s="4" t="s">
        <v>38</v>
      </c>
      <c r="I4" s="4" t="s">
        <v>41</v>
      </c>
      <c r="J4" s="4" t="s">
        <v>44</v>
      </c>
    </row>
    <row r="5" spans="2:10" ht="30" customHeight="1" x14ac:dyDescent="0.3">
      <c r="B5" s="7">
        <v>1000</v>
      </c>
      <c r="C5" s="21" t="s">
        <v>28</v>
      </c>
      <c r="D5" s="8">
        <v>100</v>
      </c>
      <c r="E5" s="1" t="s">
        <v>31</v>
      </c>
      <c r="F5" s="10">
        <v>750.75</v>
      </c>
      <c r="G5" s="1" t="s">
        <v>36</v>
      </c>
      <c r="H5" s="1" t="s">
        <v>39</v>
      </c>
      <c r="I5" s="1" t="s">
        <v>42</v>
      </c>
      <c r="J5" s="21" t="s">
        <v>28</v>
      </c>
    </row>
    <row r="6" spans="2:10" ht="30" customHeight="1" x14ac:dyDescent="0.3">
      <c r="B6" s="7">
        <v>7000</v>
      </c>
      <c r="C6" s="21" t="s">
        <v>28</v>
      </c>
      <c r="D6" s="8">
        <v>101</v>
      </c>
      <c r="E6" s="1" t="s">
        <v>32</v>
      </c>
      <c r="F6" s="5">
        <v>2500</v>
      </c>
      <c r="G6" s="1" t="s">
        <v>37</v>
      </c>
      <c r="H6" s="1" t="s">
        <v>40</v>
      </c>
      <c r="I6" s="1" t="s">
        <v>43</v>
      </c>
      <c r="J6" s="21" t="s">
        <v>28</v>
      </c>
    </row>
  </sheetData>
  <mergeCells count="3">
    <mergeCell ref="B3:F3"/>
    <mergeCell ref="G3:J3"/>
    <mergeCell ref="B2:J2"/>
  </mergeCells>
  <phoneticPr fontId="21" type="noConversion"/>
  <dataValidations count="13">
    <dataValidation allowBlank="1" showInputMessage="1" showErrorMessage="1" prompt="在此工作表中创建费用明细。在“费用明细”表中输入详细信息。单元格 B1 和 C1 中的导航链接将转到上一个和下一个工作表" sqref="A1" xr:uid="{00000000-0002-0000-0200-000000000000}"/>
    <dataValidation allowBlank="1" showInputMessage="1" showErrorMessage="1" prompt="在此标题下的此列中输入总帐代码" sqref="B4" xr:uid="{00000000-0002-0000-0200-000001000000}"/>
    <dataValidation allowBlank="1" showInputMessage="1" showErrorMessage="1" prompt="在此标题下的此列中输入发票日期" sqref="C4" xr:uid="{00000000-0002-0000-0200-000002000000}"/>
    <dataValidation allowBlank="1" showInputMessage="1" showErrorMessage="1" prompt="在此标题下的此列中输入发票编号" sqref="D4" xr:uid="{00000000-0002-0000-0200-000003000000}"/>
    <dataValidation allowBlank="1" showInputMessage="1" showErrorMessage="1" prompt="在此标题下的此列中输入请求人姓名" sqref="E4" xr:uid="{00000000-0002-0000-0200-000004000000}"/>
    <dataValidation allowBlank="1" showInputMessage="1" showErrorMessage="1" prompt="在此标题下的此列中输入支票金额" sqref="F4" xr:uid="{00000000-0002-0000-0200-000005000000}"/>
    <dataValidation allowBlank="1" showInputMessage="1" showErrorMessage="1" prompt="在此标题下的此列中输入收款人姓名" sqref="G4" xr:uid="{00000000-0002-0000-0200-000006000000}"/>
    <dataValidation allowBlank="1" showInputMessage="1" showErrorMessage="1" prompt="在此标题下的此列中输入支票用途" sqref="H4" xr:uid="{00000000-0002-0000-0200-000007000000}"/>
    <dataValidation allowBlank="1" showInputMessage="1" showErrorMessage="1" prompt="在此标题下的此列中输入分发方法" sqref="I4" xr:uid="{00000000-0002-0000-0200-000008000000}"/>
    <dataValidation allowBlank="1" showInputMessage="1" showErrorMessage="1" prompt="在此标题下的列中输入档案日期" sqref="J4" xr:uid="{00000000-0002-0000-0200-000009000000}"/>
    <dataValidation allowBlank="1" showInputMessage="1" showErrorMessage="1" prompt="此工作表的标题位于此单元格中。按请求人筛选表格的切片器位于单元格 B3 中，而按收款人筛选表格的切片器位于单元格 G3 中" sqref="B2:J2" xr:uid="{00000000-0002-0000-0200-00000A000000}"/>
    <dataValidation allowBlank="1" showInputMessage="1" showErrorMessage="1" prompt="导航链接。选择此链接转到每月支出汇总" sqref="B1" xr:uid="{00000000-0002-0000-0200-00000B000000}"/>
    <dataValidation allowBlank="1" showInputMessage="1" showErrorMessage="1" prompt="导航链接位于此单元格中。选择此链接转到“慈善和赞助”工作表" sqref="C1" xr:uid="{00000000-0002-0000-0200-00000C000000}"/>
  </dataValidations>
  <hyperlinks>
    <hyperlink ref="B1" location="'每月支出汇总'!A1" tooltip="选择此处导航到“每月支出汇总”工作表" display="MONTHLY EXPENSES SUMMARY" xr:uid="{00000000-0004-0000-0200-000000000000}"/>
    <hyperlink ref="C1" location="慈善和赞助!A1" tooltip="选择此处导航到“慈善和赞助”工作表" display="慈善和赞助" xr:uid="{00000000-0004-0000-0200-000001000000}"/>
  </hyperlinks>
  <printOptions horizontalCentered="1"/>
  <pageMargins left="0.4" right="0.4" top="0.4" bottom="0.6" header="0.3" footer="0.3"/>
  <pageSetup paperSize="9" scale="57" fitToHeight="0" orientation="portrait" verticalDpi="200" r:id="rId1"/>
  <headerFooter differentFirst="1">
    <oddFooter>Page &amp;P of &amp;N</oddFooter>
  </headerFooter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-0.499984740745262"/>
    <pageSetUpPr fitToPage="1"/>
  </sheetPr>
  <dimension ref="B1:L6"/>
  <sheetViews>
    <sheetView showGridLines="0" workbookViewId="0"/>
  </sheetViews>
  <sheetFormatPr defaultRowHeight="30" customHeight="1" x14ac:dyDescent="0.3"/>
  <cols>
    <col min="1" max="1" width="2.33203125" style="19" customWidth="1"/>
    <col min="2" max="2" width="10.44140625" style="19" customWidth="1"/>
    <col min="3" max="3" width="18.21875" style="19" customWidth="1"/>
    <col min="4" max="4" width="16.21875" style="19" customWidth="1"/>
    <col min="5" max="6" width="15.88671875" style="19" customWidth="1"/>
    <col min="7" max="7" width="18.33203125" style="19" customWidth="1"/>
    <col min="8" max="8" width="12.33203125" style="19" customWidth="1"/>
    <col min="9" max="9" width="14.6640625" style="19" customWidth="1"/>
    <col min="10" max="10" width="7.21875" style="19" customWidth="1"/>
    <col min="11" max="11" width="11" style="19" customWidth="1"/>
    <col min="12" max="12" width="13.21875" style="19" customWidth="1"/>
    <col min="13" max="16384" width="8.88671875" style="19"/>
  </cols>
  <sheetData>
    <row r="1" spans="2:12" ht="15" customHeight="1" x14ac:dyDescent="0.3">
      <c r="B1" s="11" t="s">
        <v>23</v>
      </c>
      <c r="C1" s="18"/>
    </row>
    <row r="2" spans="2:12" ht="24.75" customHeight="1" thickBot="1" x14ac:dyDescent="0.45">
      <c r="B2" s="27" t="s">
        <v>26</v>
      </c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2:12" ht="75" customHeight="1" thickTop="1" x14ac:dyDescent="0.3">
      <c r="B3" s="26" t="s">
        <v>25</v>
      </c>
      <c r="C3" s="26"/>
      <c r="D3" s="26"/>
      <c r="E3" s="26"/>
      <c r="F3" s="26"/>
      <c r="G3" s="26" t="s">
        <v>34</v>
      </c>
      <c r="H3" s="26"/>
      <c r="I3" s="26"/>
      <c r="J3" s="26"/>
      <c r="K3" s="26"/>
      <c r="L3" s="26"/>
    </row>
    <row r="4" spans="2:12" ht="30" customHeight="1" x14ac:dyDescent="0.3">
      <c r="B4" s="4" t="s">
        <v>2</v>
      </c>
      <c r="C4" s="4" t="s">
        <v>45</v>
      </c>
      <c r="D4" s="4" t="s">
        <v>30</v>
      </c>
      <c r="E4" s="4" t="s">
        <v>33</v>
      </c>
      <c r="F4" s="4" t="s">
        <v>47</v>
      </c>
      <c r="G4" s="4" t="s">
        <v>35</v>
      </c>
      <c r="H4" s="4" t="s">
        <v>50</v>
      </c>
      <c r="I4" s="4" t="s">
        <v>53</v>
      </c>
      <c r="J4" s="4" t="s">
        <v>56</v>
      </c>
      <c r="K4" s="4" t="s">
        <v>41</v>
      </c>
      <c r="L4" s="4" t="s">
        <v>44</v>
      </c>
    </row>
    <row r="5" spans="2:12" ht="30" customHeight="1" x14ac:dyDescent="0.3">
      <c r="B5" s="7">
        <v>12000</v>
      </c>
      <c r="C5" s="21" t="s">
        <v>28</v>
      </c>
      <c r="D5" s="1" t="s">
        <v>46</v>
      </c>
      <c r="E5" s="9">
        <v>1000</v>
      </c>
      <c r="F5" s="5">
        <v>12</v>
      </c>
      <c r="G5" s="1" t="s">
        <v>48</v>
      </c>
      <c r="H5" s="1" t="s">
        <v>51</v>
      </c>
      <c r="I5" s="1" t="s">
        <v>54</v>
      </c>
      <c r="J5" s="1" t="s">
        <v>57</v>
      </c>
      <c r="K5" s="1" t="s">
        <v>58</v>
      </c>
      <c r="L5" s="21" t="s">
        <v>28</v>
      </c>
    </row>
    <row r="6" spans="2:12" ht="30" customHeight="1" x14ac:dyDescent="0.3">
      <c r="B6" s="7">
        <v>11000</v>
      </c>
      <c r="C6" s="21" t="s">
        <v>28</v>
      </c>
      <c r="D6" s="1" t="s">
        <v>46</v>
      </c>
      <c r="E6" s="5">
        <v>2500</v>
      </c>
      <c r="F6" s="5">
        <v>0</v>
      </c>
      <c r="G6" s="1" t="s">
        <v>49</v>
      </c>
      <c r="H6" s="1" t="s">
        <v>52</v>
      </c>
      <c r="I6" s="1" t="s">
        <v>55</v>
      </c>
      <c r="J6" s="1" t="s">
        <v>52</v>
      </c>
      <c r="K6" s="1" t="s">
        <v>58</v>
      </c>
      <c r="L6" s="21" t="s">
        <v>28</v>
      </c>
    </row>
  </sheetData>
  <mergeCells count="3">
    <mergeCell ref="B3:F3"/>
    <mergeCell ref="G3:L3"/>
    <mergeCell ref="B2:L2"/>
  </mergeCells>
  <phoneticPr fontId="21" type="noConversion"/>
  <dataValidations count="14">
    <dataValidation allowBlank="1" showInputMessage="1" showErrorMessage="1" prompt="在此工作表中创建慈善和赞助列表。在“其他”表中输入详细信息。选择单元格 B1 导航到“费用明细”工作表" sqref="A1" xr:uid="{00000000-0002-0000-0300-000000000000}"/>
    <dataValidation allowBlank="1" showInputMessage="1" showErrorMessage="1" prompt="在此标题下的此列中输入总帐代码" sqref="B4" xr:uid="{00000000-0002-0000-0300-000001000000}"/>
    <dataValidation allowBlank="1" showInputMessage="1" showErrorMessage="1" prompt="在此标题下的此列中输入发起支票请求的日期" sqref="C4" xr:uid="{00000000-0002-0000-0300-000002000000}"/>
    <dataValidation allowBlank="1" showInputMessage="1" showErrorMessage="1" prompt="在此标题下的此列中输入请求人姓名" sqref="D4" xr:uid="{00000000-0002-0000-0300-000003000000}"/>
    <dataValidation allowBlank="1" showInputMessage="1" showErrorMessage="1" prompt="在此标题下的此列中输入支票金额" sqref="E4" xr:uid="{00000000-0002-0000-0300-000004000000}"/>
    <dataValidation allowBlank="1" showInputMessage="1" showErrorMessage="1" prompt="在此标题下的此列中输入上一年捐款" sqref="F4" xr:uid="{00000000-0002-0000-0300-000005000000}"/>
    <dataValidation allowBlank="1" showInputMessage="1" showErrorMessage="1" prompt="在此标题下的此列中输入收款人姓名" sqref="G4" xr:uid="{00000000-0002-0000-0300-000006000000}"/>
    <dataValidation allowBlank="1" showInputMessage="1" showErrorMessage="1" prompt="在此标题下的此列中输入用途" sqref="H4" xr:uid="{00000000-0002-0000-0300-000007000000}"/>
    <dataValidation allowBlank="1" showInputMessage="1" showErrorMessage="1" prompt="在此标题下的此列中输入签署人姓名" sqref="I4" xr:uid="{00000000-0002-0000-0300-000008000000}"/>
    <dataValidation allowBlank="1" showInputMessage="1" showErrorMessage="1" prompt="在此标题下的此列中输入类别" sqref="J4" xr:uid="{00000000-0002-0000-0300-000009000000}"/>
    <dataValidation allowBlank="1" showInputMessage="1" showErrorMessage="1" prompt="在此标题下的此列中输入分发方法" sqref="K4" xr:uid="{00000000-0002-0000-0300-00000A000000}"/>
    <dataValidation allowBlank="1" showInputMessage="1" showErrorMessage="1" prompt="在此标题下的列中输入档案日期" sqref="L4" xr:uid="{00000000-0002-0000-0300-00000B000000}"/>
    <dataValidation allowBlank="1" showInputMessage="1" showErrorMessage="1" prompt="导航链接。选择此链接转到“费用明细”工作表" sqref="B1" xr:uid="{00000000-0002-0000-0300-00000C000000}"/>
    <dataValidation allowBlank="1" showInputMessage="1" showErrorMessage="1" prompt="此工作表的标题位于此单元格中。按请求人筛选表格的切片器位于单元格 B3 中，而按收款人筛选表格的切片器位于单元格 G3 中" sqref="B2:L2" xr:uid="{00000000-0002-0000-0300-00000D000000}"/>
  </dataValidations>
  <hyperlinks>
    <hyperlink ref="B1" location="费用明细!A1" tooltip="选择此处导航到“费用明细”工作表" display="费用明细" xr:uid="{00000000-0004-0000-0300-000000000000}"/>
  </hyperlinks>
  <printOptions horizontalCentered="1"/>
  <pageMargins left="0.4" right="0.4" top="0.4" bottom="0.6" header="0.3" footer="0.3"/>
  <pageSetup paperSize="9" scale="51" fitToHeight="0" orientation="portrait" verticalDpi="200" r:id="rId1"/>
  <headerFooter differentFirst="1">
    <oddFooter>Page &amp;P of &amp;N</oddFooter>
  </headerFooter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10</vt:i4>
      </vt:variant>
    </vt:vector>
  </HeadingPairs>
  <TitlesOfParts>
    <vt:vector size="14" baseType="lpstr">
      <vt:lpstr>本年累计预算汇总</vt:lpstr>
      <vt:lpstr>每月支出汇总</vt:lpstr>
      <vt:lpstr>费用明细</vt:lpstr>
      <vt:lpstr>慈善和赞助</vt:lpstr>
      <vt:lpstr>_年</vt:lpstr>
      <vt:lpstr>本年累计预算汇总!Print_Titles</vt:lpstr>
      <vt:lpstr>慈善和赞助!Print_Titles</vt:lpstr>
      <vt:lpstr>费用明细!Print_Titles</vt:lpstr>
      <vt:lpstr>每月支出汇总!Print_Titles</vt:lpstr>
      <vt:lpstr>RowTitleRegion1..G2</vt:lpstr>
      <vt:lpstr>标题1</vt:lpstr>
      <vt:lpstr>标题2</vt:lpstr>
      <vt:lpstr>标题3</vt:lpstr>
      <vt:lpstr>标题4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terms:created xsi:type="dcterms:W3CDTF">2018-01-30T03:07:15Z</dcterms:created>
  <dcterms:modified xsi:type="dcterms:W3CDTF">2019-04-29T06:41:58Z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