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930" yWindow="0" windowWidth="28650" windowHeight="12405"/>
  </bookViews>
  <sheets>
    <sheet name="市场活动销售漏斗图" sheetId="1" r:id="rId1"/>
    <sheet name="从头开始" sheetId="3" state="hidden" r:id="rId2"/>
  </sheets>
  <definedNames>
    <definedName name="TitleRegion1..E7">市场活动销售漏斗图!$B$3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3" l="1"/>
  <c r="Y13" i="3" l="1"/>
  <c r="Y14" i="3" s="1"/>
  <c r="Y15" i="3" s="1"/>
  <c r="Y16" i="3" s="1"/>
  <c r="F16" i="3"/>
  <c r="E16" i="3" s="1"/>
  <c r="F15" i="3"/>
  <c r="E15" i="3" s="1"/>
  <c r="F14" i="3"/>
  <c r="E14" i="3" s="1"/>
  <c r="E13" i="3"/>
  <c r="V13" i="3"/>
  <c r="Q15" i="3"/>
  <c r="Q14" i="3"/>
  <c r="Q13" i="3"/>
  <c r="L16" i="3"/>
  <c r="G16" i="3"/>
  <c r="L15" i="3"/>
  <c r="L14" i="3"/>
  <c r="L13" i="3"/>
  <c r="G15" i="3"/>
  <c r="G14" i="3"/>
  <c r="G13" i="3"/>
  <c r="P15" i="3" l="1"/>
  <c r="O15" i="3" s="1"/>
  <c r="K15" i="3" l="1"/>
  <c r="J15" i="3" s="1"/>
  <c r="U13" i="3"/>
  <c r="T13" i="3" s="1"/>
  <c r="P14" i="3"/>
  <c r="O14" i="3" s="1"/>
  <c r="P13" i="3"/>
  <c r="O13" i="3" s="1"/>
  <c r="K14" i="3"/>
  <c r="K13" i="3"/>
  <c r="J14" i="3" l="1"/>
  <c r="J13" i="3"/>
  <c r="AA12" i="3"/>
  <c r="AD9" i="3" l="1"/>
  <c r="K16" i="3"/>
  <c r="K17" i="3" s="1"/>
  <c r="AE12" i="3" l="1"/>
  <c r="AG12" i="3" s="1"/>
  <c r="AD13" i="3"/>
  <c r="AD12" i="3"/>
  <c r="AE13" i="3"/>
  <c r="AE14" i="3"/>
  <c r="AD15" i="3"/>
  <c r="AE15" i="3"/>
  <c r="AD14" i="3"/>
  <c r="AE11" i="3"/>
  <c r="AD16" i="3"/>
  <c r="AE16" i="3"/>
  <c r="AJ16" i="3" s="1"/>
  <c r="AJ15" i="3" l="1"/>
  <c r="AI15" i="3"/>
  <c r="AH14" i="3"/>
  <c r="AI14" i="3"/>
  <c r="AG13" i="3"/>
  <c r="AH13" i="3"/>
  <c r="C7" i="3" l="1"/>
  <c r="M11" i="3" l="1"/>
  <c r="M15" i="3" s="1"/>
  <c r="W11" i="3"/>
  <c r="W13" i="3" s="1"/>
  <c r="R11" i="3"/>
  <c r="R14" i="3" s="1"/>
  <c r="H11" i="3"/>
  <c r="H15" i="3" s="1"/>
  <c r="M17" i="3"/>
  <c r="AD11" i="3"/>
  <c r="R15" i="3" l="1"/>
  <c r="M13" i="3"/>
  <c r="R13" i="3"/>
  <c r="M16" i="3"/>
  <c r="M14" i="3"/>
  <c r="H16" i="3"/>
  <c r="H14" i="3"/>
  <c r="H13" i="3"/>
</calcChain>
</file>

<file path=xl/sharedStrings.xml><?xml version="1.0" encoding="utf-8"?>
<sst xmlns="http://schemas.openxmlformats.org/spreadsheetml/2006/main" count="52" uniqueCount="24">
  <si>
    <t>市场活动</t>
  </si>
  <si>
    <t>销售漏斗图</t>
  </si>
  <si>
    <t>阶段</t>
  </si>
  <si>
    <t>已确定</t>
  </si>
  <si>
    <t>已联系</t>
  </si>
  <si>
    <t>已洽谈</t>
  </si>
  <si>
    <t>已成功取得</t>
  </si>
  <si>
    <t>提示：在以上单元格中输入数字可更新销售漏斗图。</t>
  </si>
  <si>
    <t>目标客户</t>
  </si>
  <si>
    <t>丧失</t>
  </si>
  <si>
    <t>不合格</t>
  </si>
  <si>
    <t>显示销售阶段和相应数据的销售漏斗图位于此单元格中。</t>
  </si>
  <si>
    <t>*** 此工作表继续保持隐藏状态 ***</t>
  </si>
  <si>
    <t>平均值 ​​Y：</t>
  </si>
  <si>
    <t>边</t>
  </si>
  <si>
    <t>x</t>
  </si>
  <si>
    <t>百分比系列和标签</t>
  </si>
  <si>
    <t>抵消交易</t>
  </si>
  <si>
    <t>标签</t>
  </si>
  <si>
    <t>值</t>
  </si>
  <si>
    <t>y</t>
  </si>
  <si>
    <t>阶段汇总​​和标签​​</t>
  </si>
  <si>
    <t>丧失的销售汇总​​和标签​​</t>
  </si>
  <si>
    <t>不合格的销售汇总和标签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</si>
</sst>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x14ac:knownFonts="1">
    <font>
      <sz val="11"/>
      <color theme="7" tint="-0.499984740745262"/>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sz val="11"/>
      <color theme="7" tint="-0.499984740745262"/>
      <name val="Microsoft YaHei UI"/>
      <family val="2"/>
      <charset val="134"/>
    </font>
    <font>
      <i/>
      <sz val="11"/>
      <color rgb="FF7F7F7F"/>
      <name val="Microsoft YaHei UI"/>
      <family val="2"/>
      <charset val="134"/>
    </font>
    <font>
      <sz val="11"/>
      <color rgb="FF006100"/>
      <name val="Microsoft YaHei UI"/>
      <family val="2"/>
      <charset val="134"/>
    </font>
    <font>
      <b/>
      <sz val="39"/>
      <color theme="7" tint="-0.499984740745262"/>
      <name val="Microsoft YaHei UI"/>
      <family val="2"/>
      <charset val="134"/>
    </font>
    <font>
      <sz val="37"/>
      <color theme="5"/>
      <name val="Microsoft YaHei UI"/>
      <family val="2"/>
      <charset val="134"/>
    </font>
    <font>
      <b/>
      <sz val="11"/>
      <color theme="3"/>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sz val="18"/>
      <color theme="3"/>
      <name val="Microsoft YaHei UI"/>
      <family val="2"/>
      <charset val="134"/>
    </font>
    <font>
      <b/>
      <sz val="11"/>
      <color theme="1"/>
      <name val="Microsoft YaHei UI"/>
      <family val="2"/>
      <charset val="134"/>
    </font>
    <font>
      <sz val="11"/>
      <color rgb="FFFF0000"/>
      <name val="Microsoft YaHei UI"/>
      <family val="2"/>
      <charset val="134"/>
    </font>
    <font>
      <sz val="10"/>
      <color theme="1"/>
      <name val="Microsoft YaHei UI"/>
      <family val="2"/>
      <charset val="134"/>
    </font>
    <font>
      <sz val="9"/>
      <name val="Microsoft YaHei UI"/>
      <family val="2"/>
      <charset val="134"/>
    </font>
  </fonts>
  <fills count="47">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0" tint="-4.9989318521683403E-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lightUp">
        <fgColor theme="5"/>
      </patternFill>
    </fill>
    <fill>
      <patternFill patternType="lightUp">
        <fgColor theme="6"/>
      </patternFill>
    </fill>
    <fill>
      <patternFill patternType="lightUp">
        <fgColor theme="7"/>
      </patternFill>
    </fill>
    <fill>
      <patternFill patternType="solid">
        <fgColor theme="0"/>
        <bgColor indexed="64"/>
      </patternFill>
    </fill>
    <fill>
      <patternFill patternType="solid">
        <fgColor theme="3" tint="0.74999237037263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3"/>
      </left>
      <right style="thin">
        <color theme="3"/>
      </right>
      <top style="thin">
        <color theme="3"/>
      </top>
      <bottom style="thin">
        <color theme="3"/>
      </bottom>
      <diagonal/>
    </border>
    <border>
      <left style="thin">
        <color theme="0" tint="-0.14996795556505021"/>
      </left>
      <right/>
      <top style="thin">
        <color theme="3"/>
      </top>
      <bottom/>
      <diagonal/>
    </border>
    <border>
      <left/>
      <right/>
      <top style="thin">
        <color theme="3"/>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double">
        <color theme="0" tint="-0.14996795556505021"/>
      </top>
      <bottom/>
      <diagonal/>
    </border>
    <border>
      <left/>
      <right/>
      <top/>
      <bottom style="thin">
        <color theme="3"/>
      </bottom>
      <diagonal/>
    </border>
    <border>
      <left/>
      <right style="thin">
        <color theme="4" tint="-0.499984740745262"/>
      </right>
      <top style="thin">
        <color theme="3"/>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0" applyNumberFormat="0" applyFont="0" applyFill="0" applyBorder="0" applyProtection="0">
      <alignment horizontal="center"/>
    </xf>
    <xf numFmtId="0" fontId="9" fillId="0" borderId="0" applyNumberFormat="0" applyFill="0" applyBorder="0" applyProtection="0"/>
    <xf numFmtId="0" fontId="10" fillId="0" borderId="0" applyNumberFormat="0" applyFill="0" applyBorder="0" applyProtection="0">
      <alignment vertical="top"/>
    </xf>
    <xf numFmtId="0" fontId="2" fillId="3" borderId="1"/>
    <xf numFmtId="0" fontId="19" fillId="4" borderId="0" applyNumberFormat="0" applyFon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1" fillId="9"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1" fillId="0" borderId="12" applyNumberFormat="0" applyFill="0" applyAlignment="0" applyProtection="0"/>
    <xf numFmtId="0" fontId="11" fillId="0" borderId="0" applyNumberFormat="0" applyFill="0" applyBorder="0" applyAlignment="0" applyProtection="0"/>
    <xf numFmtId="0" fontId="8" fillId="16" borderId="0" applyNumberFormat="0" applyBorder="0" applyAlignment="0" applyProtection="0"/>
    <xf numFmtId="0" fontId="3" fillId="17" borderId="0" applyNumberFormat="0" applyBorder="0" applyAlignment="0" applyProtection="0"/>
    <xf numFmtId="0" fontId="14" fillId="18" borderId="0" applyNumberFormat="0" applyBorder="0" applyAlignment="0" applyProtection="0"/>
    <xf numFmtId="0" fontId="12" fillId="19" borderId="13" applyNumberFormat="0" applyAlignment="0" applyProtection="0"/>
    <xf numFmtId="0" fontId="15" fillId="20" borderId="14" applyNumberFormat="0" applyAlignment="0" applyProtection="0"/>
    <xf numFmtId="0" fontId="4" fillId="20" borderId="13" applyNumberFormat="0" applyAlignment="0" applyProtection="0"/>
    <xf numFmtId="0" fontId="13" fillId="0" borderId="15" applyNumberFormat="0" applyFill="0" applyAlignment="0" applyProtection="0"/>
    <xf numFmtId="0" fontId="5" fillId="21" borderId="16" applyNumberFormat="0" applyAlignment="0" applyProtection="0"/>
    <xf numFmtId="0" fontId="18" fillId="0" borderId="0" applyNumberFormat="0" applyFill="0" applyBorder="0" applyAlignment="0" applyProtection="0"/>
    <xf numFmtId="0" fontId="6" fillId="22" borderId="17" applyNumberFormat="0" applyFont="0" applyAlignment="0" applyProtection="0"/>
    <xf numFmtId="0" fontId="7" fillId="0" borderId="0" applyNumberFormat="0" applyFill="0" applyBorder="0" applyAlignment="0" applyProtection="0"/>
    <xf numFmtId="0" fontId="17" fillId="0" borderId="18" applyNumberFormat="0" applyFill="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cellStyleXfs>
  <cellXfs count="26">
    <xf numFmtId="0" fontId="0" fillId="0" borderId="0" xfId="0"/>
    <xf numFmtId="0" fontId="0" fillId="9" borderId="5" xfId="1" applyFont="1" applyFill="1" applyBorder="1" applyAlignment="1">
      <alignment horizontal="center" vertical="center"/>
    </xf>
    <xf numFmtId="0" fontId="0" fillId="10" borderId="5" xfId="1" applyFont="1" applyFill="1" applyBorder="1" applyAlignment="1">
      <alignment horizontal="center" vertical="center"/>
    </xf>
    <xf numFmtId="0" fontId="0" fillId="11" borderId="7" xfId="1" applyFont="1" applyFill="1" applyBorder="1" applyAlignment="1">
      <alignment horizontal="center" vertical="center"/>
    </xf>
    <xf numFmtId="0" fontId="0" fillId="11" borderId="8" xfId="1" applyFont="1" applyFill="1" applyBorder="1" applyAlignment="1">
      <alignment horizontal="center" vertical="center"/>
    </xf>
    <xf numFmtId="0" fontId="0" fillId="4" borderId="4" xfId="5" applyFont="1" applyBorder="1" applyAlignment="1">
      <alignment horizontal="left" vertical="center" indent="1"/>
    </xf>
    <xf numFmtId="0" fontId="0" fillId="4" borderId="6" xfId="5" applyFont="1" applyBorder="1" applyAlignment="1">
      <alignment horizontal="left" vertical="center" indent="1"/>
    </xf>
    <xf numFmtId="0" fontId="2" fillId="3" borderId="1" xfId="1" applyFont="1" applyFill="1" applyBorder="1" applyAlignment="1">
      <alignment horizontal="center" vertical="center"/>
    </xf>
    <xf numFmtId="0" fontId="5" fillId="14" borderId="3" xfId="1" applyFont="1" applyFill="1" applyBorder="1" applyAlignment="1">
      <alignment horizontal="center" vertical="center"/>
    </xf>
    <xf numFmtId="0" fontId="5" fillId="14" borderId="11" xfId="1" applyFont="1" applyFill="1" applyBorder="1" applyAlignment="1">
      <alignment horizontal="center" vertical="center"/>
    </xf>
    <xf numFmtId="0" fontId="5" fillId="15" borderId="0" xfId="1" applyFont="1" applyFill="1" applyBorder="1" applyAlignment="1">
      <alignment horizontal="center" vertical="center"/>
    </xf>
    <xf numFmtId="0" fontId="5" fillId="7" borderId="0" xfId="1" applyFont="1" applyFill="1" applyBorder="1" applyAlignment="1">
      <alignment horizontal="center" vertical="center"/>
    </xf>
    <xf numFmtId="0" fontId="5" fillId="8" borderId="7" xfId="1" applyFont="1" applyFill="1" applyBorder="1" applyAlignment="1">
      <alignment horizontal="center" vertical="center"/>
    </xf>
    <xf numFmtId="0" fontId="0" fillId="0" borderId="0" xfId="0" applyFont="1"/>
    <xf numFmtId="0" fontId="2" fillId="3" borderId="1" xfId="4" applyFont="1" applyAlignment="1">
      <alignment horizontal="left" vertical="center" indent="1"/>
    </xf>
    <xf numFmtId="0" fontId="0" fillId="12" borderId="2" xfId="0" applyFont="1" applyFill="1" applyBorder="1" applyAlignment="1">
      <alignment horizontal="left" vertical="center" indent="1"/>
    </xf>
    <xf numFmtId="0" fontId="0" fillId="12" borderId="4" xfId="0" applyFont="1" applyFill="1" applyBorder="1" applyAlignment="1">
      <alignment horizontal="left" vertical="center" indent="1"/>
    </xf>
    <xf numFmtId="0" fontId="0" fillId="13" borderId="0" xfId="0" applyFont="1" applyFill="1" applyAlignment="1">
      <alignment horizontal="centerContinuous"/>
    </xf>
    <xf numFmtId="0" fontId="0" fillId="0" borderId="0" xfId="0" applyFont="1" applyAlignment="1">
      <alignment horizontal="center"/>
    </xf>
    <xf numFmtId="9" fontId="0" fillId="0" borderId="0" xfId="0" applyNumberFormat="1" applyFont="1" applyAlignment="1">
      <alignment horizontal="center"/>
    </xf>
    <xf numFmtId="0" fontId="0" fillId="2" borderId="0" xfId="0" applyFont="1" applyFill="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9" fillId="0" borderId="0" xfId="2" applyFont="1" applyAlignment="1">
      <alignment horizontal="left"/>
    </xf>
    <xf numFmtId="0" fontId="10" fillId="0" borderId="10" xfId="3" applyFont="1" applyBorder="1" applyAlignment="1">
      <alignment horizontal="left" vertical="top"/>
    </xf>
  </cellXfs>
  <cellStyles count="57">
    <cellStyle name="“已成功取得”没有输入" xfId="11"/>
    <cellStyle name="“已洽谈”没有输入" xfId="12"/>
    <cellStyle name="“已联系”没有输入" xfId="10"/>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2" builtinId="27" customBuiltin="1"/>
    <cellStyle name="Calculation" xfId="26" builtinId="22" customBuiltin="1"/>
    <cellStyle name="Check Cell" xfId="28" builtinId="23" customBuiltin="1"/>
    <cellStyle name="Comma" xfId="13" builtinId="3" customBuiltin="1"/>
    <cellStyle name="Comma [0]" xfId="14" builtinId="6" customBuiltin="1"/>
    <cellStyle name="Currency" xfId="15" builtinId="4" customBuiltin="1"/>
    <cellStyle name="Currency [0]" xfId="16" builtinId="7" customBuiltin="1"/>
    <cellStyle name="Explanatory Text" xfId="31" builtinId="53" customBuiltin="1"/>
    <cellStyle name="Good" xfId="21" builtinId="26" customBuiltin="1"/>
    <cellStyle name="Heading 1" xfId="2" builtinId="16" customBuiltin="1"/>
    <cellStyle name="Heading 2" xfId="3"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ustomBuiltin="1"/>
    <cellStyle name="Note" xfId="30" builtinId="10" customBuiltin="1"/>
    <cellStyle name="Output" xfId="25" builtinId="21" customBuiltin="1"/>
    <cellStyle name="Percent" xfId="17" builtinId="5" customBuiltin="1"/>
    <cellStyle name="Title" xfId="18" builtinId="15" customBuiltin="1"/>
    <cellStyle name="Total" xfId="32" builtinId="25" customBuiltin="1"/>
    <cellStyle name="Warning Text" xfId="29" builtinId="11" customBuiltin="1"/>
    <cellStyle name="中心" xfId="1"/>
    <cellStyle name="斑马" xfId="5"/>
    <cellStyle name="输入“已成功取得”" xfId="9"/>
    <cellStyle name="输入“已洽谈”" xfId="8"/>
    <cellStyle name="输入“已确定”" xfId="6"/>
    <cellStyle name="输入“已联系”" xfId="7"/>
    <cellStyle name="输入标题" xfId="4"/>
  </cellStyles>
  <dxfs count="0"/>
  <tableStyles count="0" defaultTableStyle="TableStyleMedium2" defaultPivotStyle="PivotStyleDark1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4638833505692965"/>
        </c:manualLayout>
      </c:layout>
      <c:areaChart>
        <c:grouping val="standard"/>
        <c:varyColors val="0"/>
        <c:ser>
          <c:idx val="5"/>
          <c:order val="0"/>
          <c:spPr>
            <a:solidFill>
              <a:schemeClr val="accent4"/>
            </a:solidFill>
            <a:ln>
              <a:noFill/>
            </a:ln>
          </c:spPr>
          <c:val>
            <c:numRef>
              <c:f>从头开始!$AJ$11:$AJ$16</c:f>
              <c:numCache>
                <c:formatCode>General</c:formatCode>
                <c:ptCount val="6"/>
                <c:pt idx="1">
                  <c:v>0</c:v>
                </c:pt>
                <c:pt idx="2">
                  <c:v>0</c:v>
                </c:pt>
                <c:pt idx="3">
                  <c:v>0</c:v>
                </c:pt>
                <c:pt idx="4">
                  <c:v>233</c:v>
                </c:pt>
                <c:pt idx="5">
                  <c:v>190.5</c:v>
                </c:pt>
              </c:numCache>
            </c:numRef>
          </c:val>
          <c:extLst>
            <c:ext xmlns:c16="http://schemas.microsoft.com/office/drawing/2014/chart" uri="{C3380CC4-5D6E-409C-BE32-E72D297353CC}">
              <c16:uniqueId val="{00000000-8DFA-4901-9A1A-9543EB491AA4}"/>
            </c:ext>
          </c:extLst>
        </c:ser>
        <c:ser>
          <c:idx val="4"/>
          <c:order val="1"/>
          <c:spPr>
            <a:solidFill>
              <a:schemeClr val="accent3"/>
            </a:solidFill>
            <a:ln>
              <a:noFill/>
            </a:ln>
          </c:spPr>
          <c:val>
            <c:numRef>
              <c:f>从头开始!$AI$11:$AI$16</c:f>
              <c:numCache>
                <c:formatCode>General</c:formatCode>
                <c:ptCount val="6"/>
                <c:pt idx="1">
                  <c:v>0</c:v>
                </c:pt>
                <c:pt idx="2">
                  <c:v>0</c:v>
                </c:pt>
                <c:pt idx="3">
                  <c:v>258</c:v>
                </c:pt>
                <c:pt idx="4">
                  <c:v>233</c:v>
                </c:pt>
              </c:numCache>
            </c:numRef>
          </c:val>
          <c:extLst>
            <c:ext xmlns:c16="http://schemas.microsoft.com/office/drawing/2014/chart" uri="{C3380CC4-5D6E-409C-BE32-E72D297353CC}">
              <c16:uniqueId val="{00000001-8DFA-4901-9A1A-9543EB491AA4}"/>
            </c:ext>
          </c:extLst>
        </c:ser>
        <c:ser>
          <c:idx val="3"/>
          <c:order val="2"/>
          <c:spPr>
            <a:solidFill>
              <a:schemeClr val="accent2">
                <a:lumMod val="75000"/>
              </a:schemeClr>
            </a:solidFill>
            <a:ln>
              <a:noFill/>
            </a:ln>
          </c:spPr>
          <c:val>
            <c:numRef>
              <c:f>从头开始!$AH$11:$AH$16</c:f>
              <c:numCache>
                <c:formatCode>General</c:formatCode>
                <c:ptCount val="6"/>
                <c:pt idx="1">
                  <c:v>0</c:v>
                </c:pt>
                <c:pt idx="2">
                  <c:v>308</c:v>
                </c:pt>
                <c:pt idx="3">
                  <c:v>258</c:v>
                </c:pt>
              </c:numCache>
            </c:numRef>
          </c:val>
          <c:extLst>
            <c:ext xmlns:c16="http://schemas.microsoft.com/office/drawing/2014/chart" uri="{C3380CC4-5D6E-409C-BE32-E72D297353CC}">
              <c16:uniqueId val="{00000002-8DFA-4901-9A1A-9543EB491AA4}"/>
            </c:ext>
          </c:extLst>
        </c:ser>
        <c:ser>
          <c:idx val="2"/>
          <c:order val="3"/>
          <c:spPr>
            <a:solidFill>
              <a:schemeClr val="accent1">
                <a:lumMod val="50000"/>
              </a:schemeClr>
            </a:solidFill>
            <a:ln w="19050" cap="rnd">
              <a:noFill/>
              <a:round/>
            </a:ln>
            <a:effectLst/>
          </c:spPr>
          <c:val>
            <c:numRef>
              <c:f>从头开始!$AG$11:$AG$17</c:f>
              <c:numCache>
                <c:formatCode>General</c:formatCode>
                <c:ptCount val="7"/>
                <c:pt idx="1">
                  <c:v>308</c:v>
                </c:pt>
                <c:pt idx="2">
                  <c:v>308</c:v>
                </c:pt>
              </c:numCache>
            </c:numRef>
          </c:val>
          <c:extLst>
            <c:ext xmlns:c16="http://schemas.microsoft.com/office/drawing/2014/chart" uri="{C3380CC4-5D6E-409C-BE32-E72D297353CC}">
              <c16:uniqueId val="{00000003-8DFA-4901-9A1A-9543EB491AA4}"/>
            </c:ext>
          </c:extLst>
        </c:ser>
        <c:ser>
          <c:idx val="0"/>
          <c:order val="4"/>
          <c:spPr>
            <a:solidFill>
              <a:schemeClr val="bg1"/>
            </a:solidFill>
            <a:ln w="0" cap="rnd">
              <a:solidFill>
                <a:schemeClr val="bg1"/>
              </a:solidFill>
              <a:round/>
            </a:ln>
            <a:effectLst/>
          </c:spPr>
          <c:val>
            <c:numRef>
              <c:f>从头开始!$AD$11:$AD$16</c:f>
              <c:numCache>
                <c:formatCode>General</c:formatCode>
                <c:ptCount val="6"/>
                <c:pt idx="0">
                  <c:v>50</c:v>
                </c:pt>
                <c:pt idx="1">
                  <c:v>58</c:v>
                </c:pt>
                <c:pt idx="2">
                  <c:v>58</c:v>
                </c:pt>
                <c:pt idx="3">
                  <c:v>108</c:v>
                </c:pt>
                <c:pt idx="4">
                  <c:v>133</c:v>
                </c:pt>
                <c:pt idx="5">
                  <c:v>175.5</c:v>
                </c:pt>
              </c:numCache>
            </c:numRef>
          </c:val>
          <c:extLst>
            <c:ext xmlns:c16="http://schemas.microsoft.com/office/drawing/2014/chart" uri="{C3380CC4-5D6E-409C-BE32-E72D297353CC}">
              <c16:uniqueId val="{00000004-8DFA-4901-9A1A-9543EB491AA4}"/>
            </c:ext>
          </c:extLst>
        </c:ser>
        <c:dLbls>
          <c:showLegendKey val="0"/>
          <c:showVal val="0"/>
          <c:showCatName val="0"/>
          <c:showSerName val="0"/>
          <c:showPercent val="0"/>
          <c:showBubbleSize val="0"/>
        </c:dLbls>
        <c:axId val="510966384"/>
        <c:axId val="510966776"/>
      </c:areaChart>
      <c:scatterChart>
        <c:scatterStyle val="lineMarker"/>
        <c:varyColors val="0"/>
        <c:ser>
          <c:idx val="1"/>
          <c:order val="5"/>
          <c:spPr>
            <a:ln w="28575">
              <a:solidFill>
                <a:schemeClr val="accent4">
                  <a:lumMod val="50000"/>
                </a:schemeClr>
              </a:solidFill>
            </a:ln>
          </c:spPr>
          <c:marker>
            <c:symbol val="none"/>
          </c:marker>
          <c:xVal>
            <c:numRef>
              <c:f>从头开始!$Y$11:$Y$16</c:f>
              <c:numCache>
                <c:formatCode>General</c:formatCode>
                <c:ptCount val="6"/>
                <c:pt idx="0">
                  <c:v>1.8</c:v>
                </c:pt>
                <c:pt idx="1">
                  <c:v>2</c:v>
                </c:pt>
                <c:pt idx="2">
                  <c:v>3</c:v>
                </c:pt>
                <c:pt idx="3">
                  <c:v>4</c:v>
                </c:pt>
                <c:pt idx="4">
                  <c:v>5</c:v>
                </c:pt>
                <c:pt idx="5">
                  <c:v>6</c:v>
                </c:pt>
              </c:numCache>
            </c:numRef>
          </c:xVal>
          <c:yVal>
            <c:numRef>
              <c:f>从头开始!$AD$11:$AD$16</c:f>
              <c:numCache>
                <c:formatCode>General</c:formatCode>
                <c:ptCount val="6"/>
                <c:pt idx="0">
                  <c:v>50</c:v>
                </c:pt>
                <c:pt idx="1">
                  <c:v>58</c:v>
                </c:pt>
                <c:pt idx="2">
                  <c:v>58</c:v>
                </c:pt>
                <c:pt idx="3">
                  <c:v>108</c:v>
                </c:pt>
                <c:pt idx="4">
                  <c:v>133</c:v>
                </c:pt>
                <c:pt idx="5">
                  <c:v>175.5</c:v>
                </c:pt>
              </c:numCache>
            </c:numRef>
          </c:yVal>
          <c:smooth val="0"/>
          <c:extLst>
            <c:ext xmlns:c16="http://schemas.microsoft.com/office/drawing/2014/chart" uri="{C3380CC4-5D6E-409C-BE32-E72D297353CC}">
              <c16:uniqueId val="{00000005-8DFA-4901-9A1A-9543EB491AA4}"/>
            </c:ext>
          </c:extLst>
        </c:ser>
        <c:ser>
          <c:idx val="6"/>
          <c:order val="6"/>
          <c:spPr>
            <a:ln w="28575">
              <a:solidFill>
                <a:schemeClr val="accent4">
                  <a:lumMod val="50000"/>
                </a:schemeClr>
              </a:solidFill>
            </a:ln>
          </c:spPr>
          <c:marker>
            <c:symbol val="none"/>
          </c:marker>
          <c:xVal>
            <c:numRef>
              <c:f>从头开始!$Y$11:$Y$16</c:f>
              <c:numCache>
                <c:formatCode>General</c:formatCode>
                <c:ptCount val="6"/>
                <c:pt idx="0">
                  <c:v>1.8</c:v>
                </c:pt>
                <c:pt idx="1">
                  <c:v>2</c:v>
                </c:pt>
                <c:pt idx="2">
                  <c:v>3</c:v>
                </c:pt>
                <c:pt idx="3">
                  <c:v>4</c:v>
                </c:pt>
                <c:pt idx="4">
                  <c:v>5</c:v>
                </c:pt>
                <c:pt idx="5">
                  <c:v>6</c:v>
                </c:pt>
              </c:numCache>
            </c:numRef>
          </c:xVal>
          <c:yVal>
            <c:numRef>
              <c:f>从头开始!$AE$11:$AE$16</c:f>
              <c:numCache>
                <c:formatCode>General</c:formatCode>
                <c:ptCount val="6"/>
                <c:pt idx="0">
                  <c:v>316</c:v>
                </c:pt>
                <c:pt idx="1">
                  <c:v>308</c:v>
                </c:pt>
                <c:pt idx="2">
                  <c:v>308</c:v>
                </c:pt>
                <c:pt idx="3">
                  <c:v>258</c:v>
                </c:pt>
                <c:pt idx="4">
                  <c:v>233</c:v>
                </c:pt>
                <c:pt idx="5">
                  <c:v>190.5</c:v>
                </c:pt>
              </c:numCache>
            </c:numRef>
          </c:yVal>
          <c:smooth val="0"/>
          <c:extLst>
            <c:ext xmlns:c16="http://schemas.microsoft.com/office/drawing/2014/chart" uri="{C3380CC4-5D6E-409C-BE32-E72D297353CC}">
              <c16:uniqueId val="{00000006-8DFA-4901-9A1A-9543EB491AA4}"/>
            </c:ext>
          </c:extLst>
        </c:ser>
        <c:ser>
          <c:idx val="8"/>
          <c:order val="7"/>
          <c:tx>
            <c:v>丧失</c:v>
          </c:tx>
          <c:spPr>
            <a:ln>
              <a:noFill/>
            </a:ln>
          </c:spPr>
          <c:marker>
            <c:symbol val="none"/>
          </c:marker>
          <c:dLbls>
            <c:dLbl>
              <c:idx val="0"/>
              <c:tx>
                <c:rich>
                  <a:bodyPr/>
                  <a:lstStyle/>
                  <a:p>
                    <a:fld id="{3DDEBFCA-5DC6-4EBC-8727-075B355DFDE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DFA-4901-9A1A-9543EB491AA4}"/>
                </c:ext>
              </c:extLst>
            </c:dLbl>
            <c:dLbl>
              <c:idx val="1"/>
              <c:tx>
                <c:rich>
                  <a:bodyPr/>
                  <a:lstStyle/>
                  <a:p>
                    <a:fld id="{75434521-0CB0-4A37-A574-2DAB4240725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DFA-4901-9A1A-9543EB491AA4}"/>
                </c:ext>
              </c:extLst>
            </c:dLbl>
            <c:dLbl>
              <c:idx val="2"/>
              <c:tx>
                <c:rich>
                  <a:bodyPr/>
                  <a:lstStyle/>
                  <a:p>
                    <a:fld id="{5761004D-9E95-45B4-95A2-30CF769E0FD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DFA-4901-9A1A-9543EB491AA4}"/>
                </c:ext>
              </c:extLst>
            </c:dLbl>
            <c:spPr>
              <a:noFill/>
              <a:ln>
                <a:noFill/>
              </a:ln>
              <a:effectLst/>
            </c:spPr>
            <c:txPr>
              <a:bodyPr/>
              <a:lstStyle/>
              <a:p>
                <a:pPr>
                  <a:defRPr sz="1100">
                    <a:solidFill>
                      <a:schemeClr val="bg1"/>
                    </a:solidFill>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从头开始!$Q$13:$Q$15</c:f>
              <c:numCache>
                <c:formatCode>General</c:formatCode>
                <c:ptCount val="3"/>
                <c:pt idx="0">
                  <c:v>2.4500000000000002</c:v>
                </c:pt>
                <c:pt idx="1">
                  <c:v>3.45</c:v>
                </c:pt>
                <c:pt idx="2">
                  <c:v>4.45</c:v>
                </c:pt>
              </c:numCache>
            </c:numRef>
          </c:xVal>
          <c:yVal>
            <c:numRef>
              <c:f>从头开始!$R$13:$R$15</c:f>
              <c:numCache>
                <c:formatCode>General</c:formatCode>
                <c:ptCount val="3"/>
                <c:pt idx="0">
                  <c:v>147.864</c:v>
                </c:pt>
                <c:pt idx="1">
                  <c:v>147.864</c:v>
                </c:pt>
                <c:pt idx="2">
                  <c:v>147.864</c:v>
                </c:pt>
              </c:numCache>
            </c:numRef>
          </c:yVal>
          <c:smooth val="0"/>
          <c:extLst>
            <c:ext xmlns:c15="http://schemas.microsoft.com/office/drawing/2012/chart" uri="{02D57815-91ED-43cb-92C2-25804820EDAC}">
              <c15:datalabelsRange>
                <c15:f>从头开始!$O$13:$O$15</c15:f>
                <c15:dlblRangeCache>
                  <c:ptCount val="3"/>
                  <c:pt idx="0">
                    <c:v>丧失 20</c:v>
                  </c:pt>
                  <c:pt idx="1">
                    <c:v>丧失 15</c:v>
                  </c:pt>
                  <c:pt idx="2">
                    <c:v>丧失 35</c:v>
                  </c:pt>
                </c15:dlblRangeCache>
              </c15:datalabelsRange>
            </c:ext>
            <c:ext xmlns:c16="http://schemas.microsoft.com/office/drawing/2014/chart" uri="{C3380CC4-5D6E-409C-BE32-E72D297353CC}">
              <c16:uniqueId val="{0000000A-8DFA-4901-9A1A-9543EB491AA4}"/>
            </c:ext>
          </c:extLst>
        </c:ser>
        <c:ser>
          <c:idx val="9"/>
          <c:order val="8"/>
          <c:tx>
            <c:v>不合格</c:v>
          </c:tx>
          <c:marker>
            <c:symbol val="none"/>
          </c:marker>
          <c:dLbls>
            <c:dLbl>
              <c:idx val="0"/>
              <c:tx>
                <c:rich>
                  <a:bodyPr/>
                  <a:lstStyle/>
                  <a:p>
                    <a:fld id="{6E0FC232-B2B5-4596-BE68-02CB991134E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DFA-4901-9A1A-9543EB491AA4}"/>
                </c:ext>
              </c:extLst>
            </c:dLbl>
            <c:spPr>
              <a:noFill/>
              <a:ln>
                <a:noFill/>
              </a:ln>
              <a:effectLst/>
            </c:spPr>
            <c:txPr>
              <a:bodyPr/>
              <a:lstStyle/>
              <a:p>
                <a:pPr>
                  <a:defRPr sz="1100">
                    <a:solidFill>
                      <a:schemeClr val="bg1"/>
                    </a:solidFill>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从头开始!$V$13</c:f>
              <c:numCache>
                <c:formatCode>General</c:formatCode>
                <c:ptCount val="1"/>
                <c:pt idx="0">
                  <c:v>2.4500000000000002</c:v>
                </c:pt>
              </c:numCache>
            </c:numRef>
          </c:xVal>
          <c:yVal>
            <c:numRef>
              <c:f>从头开始!$W$13</c:f>
              <c:numCache>
                <c:formatCode>General</c:formatCode>
                <c:ptCount val="1"/>
                <c:pt idx="0">
                  <c:v>135.96899999999999</c:v>
                </c:pt>
              </c:numCache>
            </c:numRef>
          </c:yVal>
          <c:smooth val="0"/>
          <c:extLst>
            <c:ext xmlns:c15="http://schemas.microsoft.com/office/drawing/2012/chart" uri="{02D57815-91ED-43cb-92C2-25804820EDAC}">
              <c15:datalabelsRange>
                <c15:f>从头开始!$T$13</c15:f>
                <c15:dlblRangeCache>
                  <c:ptCount val="1"/>
                  <c:pt idx="0">
                    <c:v>不合格 9</c:v>
                  </c:pt>
                </c15:dlblRangeCache>
              </c15:datalabelsRange>
            </c:ext>
            <c:ext xmlns:c16="http://schemas.microsoft.com/office/drawing/2014/chart" uri="{C3380CC4-5D6E-409C-BE32-E72D297353CC}">
              <c16:uniqueId val="{0000000C-8DFA-4901-9A1A-9543EB491AA4}"/>
            </c:ext>
          </c:extLst>
        </c:ser>
        <c:ser>
          <c:idx val="10"/>
          <c:order val="9"/>
          <c:tx>
            <c:v>已成功取得</c:v>
          </c:tx>
          <c:marker>
            <c:symbol val="circle"/>
            <c:size val="62"/>
            <c:spPr>
              <a:solidFill>
                <a:schemeClr val="accent4"/>
              </a:solidFill>
              <a:ln>
                <a:noFill/>
              </a:ln>
            </c:spPr>
          </c:marker>
          <c:dLbls>
            <c:dLbl>
              <c:idx val="0"/>
              <c:tx>
                <c:rich>
                  <a:bodyPr/>
                  <a:lstStyle/>
                  <a:p>
                    <a:fld id="{289F2AEE-248E-4D3E-B7C3-4C46AB5CC93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DFA-4901-9A1A-9543EB491AA4}"/>
                </c:ext>
              </c:extLst>
            </c:dLbl>
            <c:spPr>
              <a:noFill/>
              <a:ln>
                <a:noFill/>
              </a:ln>
              <a:effectLst/>
            </c:spPr>
            <c:txPr>
              <a:bodyPr/>
              <a:lstStyle/>
              <a:p>
                <a:pPr>
                  <a:defRPr sz="3000" b="1">
                    <a:solidFill>
                      <a:schemeClr val="bg1"/>
                    </a:solidFill>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从头开始!$L$17</c:f>
              <c:numCache>
                <c:formatCode>General</c:formatCode>
                <c:ptCount val="1"/>
                <c:pt idx="0">
                  <c:v>6.44</c:v>
                </c:pt>
              </c:numCache>
            </c:numRef>
          </c:xVal>
          <c:yVal>
            <c:numRef>
              <c:f>从头开始!$M$17</c:f>
              <c:numCache>
                <c:formatCode>General</c:formatCode>
                <c:ptCount val="1"/>
                <c:pt idx="0">
                  <c:v>183</c:v>
                </c:pt>
              </c:numCache>
            </c:numRef>
          </c:yVal>
          <c:smooth val="0"/>
          <c:extLst>
            <c:ext xmlns:c15="http://schemas.microsoft.com/office/drawing/2012/chart" uri="{02D57815-91ED-43cb-92C2-25804820EDAC}">
              <c15:datalabelsRange>
                <c15:f>从头开始!$K$17</c15:f>
                <c15:dlblRangeCache>
                  <c:ptCount val="1"/>
                  <c:pt idx="0">
                    <c:v>15</c:v>
                  </c:pt>
                </c15:dlblRangeCache>
              </c15:datalabelsRange>
            </c:ext>
            <c:ext xmlns:c16="http://schemas.microsoft.com/office/drawing/2014/chart" uri="{C3380CC4-5D6E-409C-BE32-E72D297353CC}">
              <c16:uniqueId val="{0000000E-8DFA-4901-9A1A-9543EB491AA4}"/>
            </c:ext>
          </c:extLst>
        </c:ser>
        <c:ser>
          <c:idx val="11"/>
          <c:order val="10"/>
          <c:tx>
            <c:v>百分比</c:v>
          </c:tx>
          <c:spPr>
            <a:ln>
              <a:noFill/>
            </a:ln>
          </c:spPr>
          <c:marker>
            <c:symbol val="none"/>
          </c:marker>
          <c:dLbls>
            <c:dLbl>
              <c:idx val="0"/>
              <c:tx>
                <c:rich>
                  <a:bodyPr/>
                  <a:lstStyle/>
                  <a:p>
                    <a:fld id="{333C889F-1CBF-4A07-8D41-862F80CED13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DFA-4901-9A1A-9543EB491AA4}"/>
                </c:ext>
              </c:extLst>
            </c:dLbl>
            <c:dLbl>
              <c:idx val="1"/>
              <c:tx>
                <c:rich>
                  <a:bodyPr/>
                  <a:lstStyle/>
                  <a:p>
                    <a:fld id="{54EF8E1A-4250-43E1-A5D2-5F9F1B1DC85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DFA-4901-9A1A-9543EB491AA4}"/>
                </c:ext>
              </c:extLst>
            </c:dLbl>
            <c:dLbl>
              <c:idx val="2"/>
              <c:tx>
                <c:rich>
                  <a:bodyPr/>
                  <a:lstStyle/>
                  <a:p>
                    <a:fld id="{A0B635AD-1F17-4D6D-B0B3-F641DB0725A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DFA-4901-9A1A-9543EB491AA4}"/>
                </c:ext>
              </c:extLst>
            </c:dLbl>
            <c:dLbl>
              <c:idx val="3"/>
              <c:tx>
                <c:rich>
                  <a:bodyPr/>
                  <a:lstStyle/>
                  <a:p>
                    <a:fld id="{9D6ED232-2FA8-45E1-AFAB-55C2932D1DB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DFA-4901-9A1A-9543EB491AA4}"/>
                </c:ext>
              </c:extLst>
            </c:dLbl>
            <c:spPr>
              <a:noFill/>
              <a:ln>
                <a:noFill/>
              </a:ln>
              <a:effectLst/>
            </c:spPr>
            <c:txPr>
              <a:bodyPr/>
              <a:lstStyle/>
              <a:p>
                <a:pPr>
                  <a:defRPr sz="2100" b="1">
                    <a:solidFill>
                      <a:schemeClr val="bg1"/>
                    </a:solidFill>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从头开始!$G$13:$G$16</c:f>
              <c:numCache>
                <c:formatCode>General</c:formatCode>
                <c:ptCount val="4"/>
                <c:pt idx="0">
                  <c:v>2.4500000000000002</c:v>
                </c:pt>
                <c:pt idx="1">
                  <c:v>3.45</c:v>
                </c:pt>
                <c:pt idx="2">
                  <c:v>4.45</c:v>
                </c:pt>
                <c:pt idx="3">
                  <c:v>5.3500000000000005</c:v>
                </c:pt>
              </c:numCache>
            </c:numRef>
          </c:xVal>
          <c:yVal>
            <c:numRef>
              <c:f>从头开始!$H$13:$H$16</c:f>
              <c:numCache>
                <c:formatCode>General</c:formatCode>
                <c:ptCount val="4"/>
                <c:pt idx="0">
                  <c:v>190.0455</c:v>
                </c:pt>
                <c:pt idx="1">
                  <c:v>190.0455</c:v>
                </c:pt>
                <c:pt idx="2">
                  <c:v>190.0455</c:v>
                </c:pt>
                <c:pt idx="3">
                  <c:v>190.0455</c:v>
                </c:pt>
              </c:numCache>
            </c:numRef>
          </c:yVal>
          <c:smooth val="0"/>
          <c:extLst>
            <c:ext xmlns:c15="http://schemas.microsoft.com/office/drawing/2012/chart" uri="{02D57815-91ED-43cb-92C2-25804820EDAC}">
              <c15:datalabelsRange>
                <c15:f>从头开始!$E$13:$E$16</c15:f>
                <c15:dlblRangeCache>
                  <c:ptCount val="4"/>
                  <c:pt idx="0">
                    <c:v>100%</c:v>
                  </c:pt>
                  <c:pt idx="1">
                    <c:v>60%</c:v>
                  </c:pt>
                  <c:pt idx="2">
                    <c:v>40%</c:v>
                  </c:pt>
                  <c:pt idx="3">
                    <c:v>6%</c:v>
                  </c:pt>
                </c15:dlblRangeCache>
              </c15:datalabelsRange>
            </c:ext>
            <c:ext xmlns:c16="http://schemas.microsoft.com/office/drawing/2014/chart" uri="{C3380CC4-5D6E-409C-BE32-E72D297353CC}">
              <c16:uniqueId val="{00000013-8DFA-4901-9A1A-9543EB491AA4}"/>
            </c:ext>
          </c:extLst>
        </c:ser>
        <c:ser>
          <c:idx val="7"/>
          <c:order val="11"/>
          <c:tx>
            <c:v>阶段汇总​​ 2</c:v>
          </c:tx>
          <c:spPr>
            <a:ln>
              <a:noFill/>
            </a:ln>
          </c:spPr>
          <c:marker>
            <c:symbol val="none"/>
          </c:marker>
          <c:dLbls>
            <c:dLbl>
              <c:idx val="0"/>
              <c:tx>
                <c:rich>
                  <a:bodyPr/>
                  <a:lstStyle/>
                  <a:p>
                    <a:fld id="{2CA30B65-516C-409B-874D-78CF41BC90B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DFA-4901-9A1A-9543EB491AA4}"/>
                </c:ext>
              </c:extLst>
            </c:dLbl>
            <c:dLbl>
              <c:idx val="1"/>
              <c:tx>
                <c:rich>
                  <a:bodyPr/>
                  <a:lstStyle/>
                  <a:p>
                    <a:fld id="{331EB47B-4DC3-4B23-A4DA-613ECB5219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DFA-4901-9A1A-9543EB491AA4}"/>
                </c:ext>
              </c:extLst>
            </c:dLbl>
            <c:dLbl>
              <c:idx val="2"/>
              <c:tx>
                <c:rich>
                  <a:bodyPr/>
                  <a:lstStyle/>
                  <a:p>
                    <a:fld id="{660EED29-C968-40EF-ADF2-544FAC45A63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DFA-4901-9A1A-9543EB491AA4}"/>
                </c:ext>
              </c:extLst>
            </c:dLbl>
            <c:dLbl>
              <c:idx val="3"/>
              <c:tx>
                <c:rich>
                  <a:bodyPr/>
                  <a:lstStyle/>
                  <a:p>
                    <a:fld id="{39FC7EC0-D9EE-4BF0-A7F2-025361F3336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8DFA-4901-9A1A-9543EB491AA4}"/>
                </c:ext>
              </c:extLst>
            </c:dLbl>
            <c:spPr>
              <a:noFill/>
              <a:ln>
                <a:noFill/>
              </a:ln>
              <a:effectLst/>
            </c:spPr>
            <c:txPr>
              <a:bodyPr/>
              <a:lstStyle/>
              <a:p>
                <a:pPr>
                  <a:defRPr sz="1100" b="1">
                    <a:solidFill>
                      <a:schemeClr val="bg1"/>
                    </a:solidFill>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从头开始!$L$13:$L$16</c:f>
              <c:numCache>
                <c:formatCode>General</c:formatCode>
                <c:ptCount val="4"/>
                <c:pt idx="0">
                  <c:v>2.4500000000000002</c:v>
                </c:pt>
                <c:pt idx="1">
                  <c:v>3.45</c:v>
                </c:pt>
                <c:pt idx="2">
                  <c:v>4.45</c:v>
                </c:pt>
                <c:pt idx="3">
                  <c:v>5.3500000000000005</c:v>
                </c:pt>
              </c:numCache>
            </c:numRef>
          </c:xVal>
          <c:yVal>
            <c:numRef>
              <c:f>从头开始!$M$13:$M$16</c:f>
              <c:numCache>
                <c:formatCode>General</c:formatCode>
                <c:ptCount val="4"/>
                <c:pt idx="0">
                  <c:v>175.9545</c:v>
                </c:pt>
                <c:pt idx="1">
                  <c:v>175.9545</c:v>
                </c:pt>
                <c:pt idx="2">
                  <c:v>175.9545</c:v>
                </c:pt>
                <c:pt idx="3">
                  <c:v>175.9545</c:v>
                </c:pt>
              </c:numCache>
            </c:numRef>
          </c:yVal>
          <c:smooth val="0"/>
          <c:extLst>
            <c:ext xmlns:c15="http://schemas.microsoft.com/office/drawing/2012/chart" uri="{02D57815-91ED-43cb-92C2-25804820EDAC}">
              <c15:datalabelsRange>
                <c15:f>从头开始!$J$13:$J$16</c15:f>
                <c15:dlblRangeCache>
                  <c:ptCount val="4"/>
                  <c:pt idx="0">
                    <c:v>已确定 250</c:v>
                  </c:pt>
                  <c:pt idx="1">
                    <c:v>已联系 150</c:v>
                  </c:pt>
                  <c:pt idx="2">
                    <c:v>已洽谈 100</c:v>
                  </c:pt>
                  <c:pt idx="3">
                    <c:v>已成功取得</c:v>
                  </c:pt>
                </c15:dlblRangeCache>
              </c15:datalabelsRange>
            </c:ext>
            <c:ext xmlns:c16="http://schemas.microsoft.com/office/drawing/2014/chart" uri="{C3380CC4-5D6E-409C-BE32-E72D297353CC}">
              <c16:uniqueId val="{00000018-8DFA-4901-9A1A-9543EB491AA4}"/>
            </c:ext>
          </c:extLst>
        </c:ser>
        <c:dLbls>
          <c:showLegendKey val="0"/>
          <c:showVal val="0"/>
          <c:showCatName val="0"/>
          <c:showSerName val="0"/>
          <c:showPercent val="0"/>
          <c:showBubbleSize val="0"/>
        </c:dLbls>
        <c:axId val="510966384"/>
        <c:axId val="510966776"/>
      </c:scatterChart>
      <c:catAx>
        <c:axId val="510966384"/>
        <c:scaling>
          <c:orientation val="minMax"/>
        </c:scaling>
        <c:delete val="1"/>
        <c:axPos val="b"/>
        <c:majorGridlines>
          <c:spPr>
            <a:ln w="9525" cap="flat" cmpd="sng" algn="ctr">
              <a:noFill/>
              <a:round/>
            </a:ln>
            <a:effectLst/>
          </c:spPr>
        </c:majorGridlines>
        <c:numFmt formatCode="General" sourceLinked="1"/>
        <c:majorTickMark val="out"/>
        <c:minorTickMark val="none"/>
        <c:tickLblPos val="nextTo"/>
        <c:crossAx val="510966776"/>
        <c:crosses val="autoZero"/>
        <c:auto val="1"/>
        <c:lblAlgn val="ctr"/>
        <c:lblOffset val="100"/>
        <c:noMultiLvlLbl val="1"/>
      </c:catAx>
      <c:valAx>
        <c:axId val="510966776"/>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10966384"/>
        <c:crosses val="autoZero"/>
        <c:crossBetween val="midCat"/>
      </c:valAx>
      <c:spPr>
        <a:noFill/>
        <a:ln>
          <a:noFill/>
        </a:ln>
        <a:effectLst/>
      </c:spPr>
    </c:plotArea>
    <c:plotVisOnly val="1"/>
    <c:dispBlanksAs val="gap"/>
    <c:showDLblsOverMax val="0"/>
  </c:chart>
  <c:spPr>
    <a:noFill/>
    <a:ln w="9525" cap="flat" cmpd="sng" algn="ctr">
      <a:solidFill>
        <a:schemeClr val="bg1"/>
      </a:solidFill>
      <a:round/>
    </a:ln>
    <a:effectLst/>
  </c:spPr>
  <c:txPr>
    <a:bodyPr/>
    <a:lstStyle/>
    <a:p>
      <a:pPr>
        <a:defRPr>
          <a:latin typeface="Microsoft YaHei UI" panose="020B0503020204020204" pitchFamily="34" charset="-122"/>
          <a:ea typeface="Microsoft YaHei UI" panose="020B0503020204020204" pitchFamily="34" charset="-122"/>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38099</xdr:colOff>
      <xdr:row>0</xdr:row>
      <xdr:rowOff>0</xdr:rowOff>
    </xdr:from>
    <xdr:to>
      <xdr:col>14</xdr:col>
      <xdr:colOff>542925</xdr:colOff>
      <xdr:row>14</xdr:row>
      <xdr:rowOff>85724</xdr:rowOff>
    </xdr:to>
    <xdr:graphicFrame macro="">
      <xdr:nvGraphicFramePr>
        <xdr:cNvPr id="3" name="销售漏斗图" descr="显示销售阶段和相应数据的销售漏斗图">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8</xdr:row>
      <xdr:rowOff>38101</xdr:rowOff>
    </xdr:from>
    <xdr:to>
      <xdr:col>5</xdr:col>
      <xdr:colOff>0</xdr:colOff>
      <xdr:row>10</xdr:row>
      <xdr:rowOff>200025</xdr:rowOff>
    </xdr:to>
    <xdr:grpSp>
      <xdr:nvGrpSpPr>
        <xdr:cNvPr id="6" name="提示" descr="在以上单元格中输入数字可更新销售漏斗图">
          <a:extLst>
            <a:ext uri="{FF2B5EF4-FFF2-40B4-BE49-F238E27FC236}">
              <a16:creationId xmlns:a16="http://schemas.microsoft.com/office/drawing/2014/main" id="{00000000-0008-0000-0000-000006000000}"/>
            </a:ext>
          </a:extLst>
        </xdr:cNvPr>
        <xdr:cNvGrpSpPr/>
      </xdr:nvGrpSpPr>
      <xdr:grpSpPr>
        <a:xfrm>
          <a:off x="323851" y="3619501"/>
          <a:ext cx="4638674" cy="638174"/>
          <a:chOff x="323851" y="3762376"/>
          <a:chExt cx="3609974" cy="457200"/>
        </a:xfrm>
      </xdr:grpSpPr>
      <xdr:sp macro="" textlink="">
        <xdr:nvSpPr>
          <xdr:cNvPr id="2" name="矩形 1" descr="使用括号将提示文本括起来">
            <a:extLst>
              <a:ext uri="{FF2B5EF4-FFF2-40B4-BE49-F238E27FC236}">
                <a16:creationId xmlns:a16="http://schemas.microsoft.com/office/drawing/2014/main" id="{00000000-0008-0000-0000-000002000000}"/>
              </a:ext>
            </a:extLst>
          </xdr:cNvPr>
          <xdr:cNvSpPr/>
        </xdr:nvSpPr>
        <xdr:spPr>
          <a:xfrm>
            <a:off x="323851" y="3810000"/>
            <a:ext cx="3600450" cy="3524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a:p>
        </xdr:txBody>
      </xdr:sp>
      <xdr:sp macro="" textlink="">
        <xdr:nvSpPr>
          <xdr:cNvPr id="4" name="矩形 3" descr="提示文本">
            <a:extLst>
              <a:ext uri="{FF2B5EF4-FFF2-40B4-BE49-F238E27FC236}">
                <a16:creationId xmlns:a16="http://schemas.microsoft.com/office/drawing/2014/main" id="{00000000-0008-0000-0000-000004000000}"/>
              </a:ext>
            </a:extLst>
          </xdr:cNvPr>
          <xdr:cNvSpPr/>
        </xdr:nvSpPr>
        <xdr:spPr>
          <a:xfrm>
            <a:off x="476250" y="3762376"/>
            <a:ext cx="3314700" cy="457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a:p>
        </xdr:txBody>
      </xdr:sp>
      <xdr:sp macro="" textlink="">
        <xdr:nvSpPr>
          <xdr:cNvPr id="5" name="矩形 4" descr="提示文本">
            <a:extLst>
              <a:ext uri="{FF2B5EF4-FFF2-40B4-BE49-F238E27FC236}">
                <a16:creationId xmlns:a16="http://schemas.microsoft.com/office/drawing/2014/main" id="{00000000-0008-0000-0000-000005000000}"/>
              </a:ext>
            </a:extLst>
          </xdr:cNvPr>
          <xdr:cNvSpPr/>
        </xdr:nvSpPr>
        <xdr:spPr>
          <a:xfrm>
            <a:off x="361950" y="3819525"/>
            <a:ext cx="35718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sz="1100" b="1">
                <a:solidFill>
                  <a:schemeClr val="accent4">
                    <a:lumMod val="50000"/>
                  </a:schemeClr>
                </a:solidFill>
                <a:latin typeface="Microsoft YaHei UI" panose="020B0503020204020204" pitchFamily="34" charset="-122"/>
                <a:ea typeface="Microsoft YaHei UI" panose="020B0503020204020204" pitchFamily="34" charset="-122"/>
              </a:rPr>
              <a:t>提示：</a:t>
            </a:r>
            <a:r>
              <a:rPr lang="zh-cn" sz="1100">
                <a:solidFill>
                  <a:schemeClr val="accent4">
                    <a:lumMod val="50000"/>
                  </a:schemeClr>
                </a:solidFill>
                <a:latin typeface="Microsoft YaHei UI" panose="020B0503020204020204" pitchFamily="34" charset="-122"/>
                <a:ea typeface="Microsoft YaHei UI" panose="020B0503020204020204" pitchFamily="34" charset="-122"/>
              </a:rPr>
              <a:t>在以上单元格中输入数字可更新销售漏斗图。</a:t>
            </a:r>
          </a:p>
        </xdr:txBody>
      </xdr:sp>
    </xdr:grpSp>
    <xdr:clientData/>
  </xdr:twoCellAnchor>
</xdr:wsDr>
</file>

<file path=xl/theme/theme1.xml><?xml version="1.0" encoding="utf-8"?>
<a:theme xmlns:a="http://schemas.openxmlformats.org/drawingml/2006/main" name="Office Theme">
  <a:themeElements>
    <a:clrScheme name="Sales Pipeline">
      <a:dk1>
        <a:sysClr val="windowText" lastClr="000000"/>
      </a:dk1>
      <a:lt1>
        <a:sysClr val="window" lastClr="FFFFFF"/>
      </a:lt1>
      <a:dk2>
        <a:srgbClr val="1B2C2E"/>
      </a:dk2>
      <a:lt2>
        <a:srgbClr val="EBEBEB"/>
      </a:lt2>
      <a:accent1>
        <a:srgbClr val="FFB54A"/>
      </a:accent1>
      <a:accent2>
        <a:srgbClr val="ED5200"/>
      </a:accent2>
      <a:accent3>
        <a:srgbClr val="CF2E4B"/>
      </a:accent3>
      <a:accent4>
        <a:srgbClr val="5F1A47"/>
      </a:accent4>
      <a:accent5>
        <a:srgbClr val="A8CE41"/>
      </a:accent5>
      <a:accent6>
        <a:srgbClr val="18B7B3"/>
      </a:accent6>
      <a:hlink>
        <a:srgbClr val="18B7B3"/>
      </a:hlink>
      <a:folHlink>
        <a:srgbClr val="5F1A47"/>
      </a:folHlink>
    </a:clrScheme>
    <a:fontScheme name="200">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P14"/>
  <sheetViews>
    <sheetView showGridLines="0" tabSelected="1" zoomScaleNormal="100" workbookViewId="0"/>
  </sheetViews>
  <sheetFormatPr defaultRowHeight="18.75" customHeight="1" x14ac:dyDescent="0.25"/>
  <cols>
    <col min="1" max="1" width="3.77734375" style="13" customWidth="1"/>
    <col min="2" max="2" width="14.77734375" style="13" customWidth="1"/>
    <col min="3" max="3" width="13.77734375" style="13" customWidth="1"/>
    <col min="4" max="4" width="8.6640625" style="13" customWidth="1"/>
    <col min="5" max="5" width="16.88671875" style="13" customWidth="1"/>
    <col min="6" max="6" width="13.77734375" style="13" customWidth="1"/>
    <col min="7" max="16384" width="8.88671875" style="13"/>
  </cols>
  <sheetData>
    <row r="1" spans="2:16" ht="104.25" customHeight="1" x14ac:dyDescent="0.75">
      <c r="B1" s="24" t="s">
        <v>0</v>
      </c>
      <c r="C1" s="24"/>
      <c r="D1" s="24"/>
      <c r="E1" s="24"/>
      <c r="F1" s="23" t="s">
        <v>11</v>
      </c>
      <c r="G1" s="23"/>
      <c r="H1" s="23"/>
      <c r="I1" s="23"/>
      <c r="J1" s="23"/>
      <c r="K1" s="23"/>
      <c r="L1" s="23"/>
      <c r="M1" s="23"/>
      <c r="N1" s="23"/>
      <c r="O1" s="23"/>
      <c r="P1" s="23"/>
    </row>
    <row r="2" spans="2:16" ht="65.25" customHeight="1" x14ac:dyDescent="0.25">
      <c r="B2" s="25" t="s">
        <v>1</v>
      </c>
      <c r="C2" s="25"/>
      <c r="D2" s="25"/>
      <c r="E2" s="25"/>
      <c r="F2" s="23"/>
      <c r="G2" s="23"/>
      <c r="H2" s="23"/>
      <c r="I2" s="23"/>
      <c r="J2" s="23"/>
      <c r="K2" s="23"/>
      <c r="L2" s="23"/>
      <c r="M2" s="23"/>
      <c r="N2" s="23"/>
      <c r="O2" s="23"/>
      <c r="P2" s="23"/>
    </row>
    <row r="3" spans="2:16" ht="18.75" customHeight="1" x14ac:dyDescent="0.25">
      <c r="B3" s="14" t="s">
        <v>2</v>
      </c>
      <c r="C3" s="7" t="s">
        <v>8</v>
      </c>
      <c r="D3" s="7" t="s">
        <v>9</v>
      </c>
      <c r="E3" s="7" t="s">
        <v>10</v>
      </c>
      <c r="F3" s="23"/>
      <c r="G3" s="23"/>
      <c r="H3" s="23"/>
      <c r="I3" s="23"/>
      <c r="J3" s="23"/>
      <c r="K3" s="23"/>
      <c r="L3" s="23"/>
      <c r="M3" s="23"/>
      <c r="N3" s="23"/>
      <c r="O3" s="23"/>
      <c r="P3" s="23"/>
    </row>
    <row r="4" spans="2:16" ht="18.75" customHeight="1" x14ac:dyDescent="0.25">
      <c r="B4" s="15" t="s">
        <v>3</v>
      </c>
      <c r="C4" s="8">
        <v>250</v>
      </c>
      <c r="D4" s="8">
        <v>20</v>
      </c>
      <c r="E4" s="9">
        <v>9</v>
      </c>
      <c r="F4" s="23"/>
      <c r="G4" s="23"/>
      <c r="H4" s="23"/>
      <c r="I4" s="23"/>
      <c r="J4" s="23"/>
      <c r="K4" s="23"/>
      <c r="L4" s="23"/>
      <c r="M4" s="23"/>
      <c r="N4" s="23"/>
      <c r="O4" s="23"/>
      <c r="P4" s="23"/>
    </row>
    <row r="5" spans="2:16" ht="18.75" customHeight="1" x14ac:dyDescent="0.25">
      <c r="B5" s="5" t="s">
        <v>4</v>
      </c>
      <c r="C5" s="10">
        <v>150</v>
      </c>
      <c r="D5" s="10">
        <v>15</v>
      </c>
      <c r="E5" s="1"/>
      <c r="F5" s="23"/>
      <c r="G5" s="23"/>
      <c r="H5" s="23"/>
      <c r="I5" s="23"/>
      <c r="J5" s="23"/>
      <c r="K5" s="23"/>
      <c r="L5" s="23"/>
      <c r="M5" s="23"/>
      <c r="N5" s="23"/>
      <c r="O5" s="23"/>
      <c r="P5" s="23"/>
    </row>
    <row r="6" spans="2:16" ht="18.75" customHeight="1" x14ac:dyDescent="0.25">
      <c r="B6" s="16" t="s">
        <v>5</v>
      </c>
      <c r="C6" s="11">
        <v>100</v>
      </c>
      <c r="D6" s="11">
        <v>35</v>
      </c>
      <c r="E6" s="2"/>
      <c r="F6" s="23"/>
      <c r="G6" s="23"/>
      <c r="H6" s="23"/>
      <c r="I6" s="23"/>
      <c r="J6" s="23"/>
      <c r="K6" s="23"/>
      <c r="L6" s="23"/>
      <c r="M6" s="23"/>
      <c r="N6" s="23"/>
      <c r="O6" s="23"/>
      <c r="P6" s="23"/>
    </row>
    <row r="7" spans="2:16" ht="18.75" customHeight="1" x14ac:dyDescent="0.25">
      <c r="B7" s="6" t="s">
        <v>6</v>
      </c>
      <c r="C7" s="12">
        <v>15</v>
      </c>
      <c r="D7" s="3"/>
      <c r="E7" s="4"/>
      <c r="F7" s="23"/>
      <c r="G7" s="23"/>
      <c r="H7" s="23"/>
      <c r="I7" s="23"/>
      <c r="J7" s="23"/>
      <c r="K7" s="23"/>
      <c r="L7" s="23"/>
      <c r="M7" s="23"/>
      <c r="N7" s="23"/>
      <c r="O7" s="23"/>
      <c r="P7" s="23"/>
    </row>
    <row r="8" spans="2:16" ht="18.75" customHeight="1" thickBot="1" x14ac:dyDescent="0.3">
      <c r="F8" s="23"/>
      <c r="G8" s="23"/>
      <c r="H8" s="23"/>
      <c r="I8" s="23"/>
      <c r="J8" s="23"/>
      <c r="K8" s="23"/>
      <c r="L8" s="23"/>
      <c r="M8" s="23"/>
      <c r="N8" s="23"/>
      <c r="O8" s="23"/>
      <c r="P8" s="23"/>
    </row>
    <row r="9" spans="2:16" ht="18.75" customHeight="1" thickTop="1" x14ac:dyDescent="0.25">
      <c r="B9" s="21" t="s">
        <v>7</v>
      </c>
      <c r="C9" s="21"/>
      <c r="D9" s="21"/>
      <c r="E9" s="21"/>
      <c r="F9" s="23"/>
      <c r="G9" s="23"/>
      <c r="H9" s="23"/>
      <c r="I9" s="23"/>
      <c r="J9" s="23"/>
      <c r="K9" s="23"/>
      <c r="L9" s="23"/>
      <c r="M9" s="23"/>
      <c r="N9" s="23"/>
      <c r="O9" s="23"/>
      <c r="P9" s="23"/>
    </row>
    <row r="10" spans="2:16" ht="18.75" customHeight="1" x14ac:dyDescent="0.25">
      <c r="B10" s="22"/>
      <c r="C10" s="22"/>
      <c r="D10" s="22"/>
      <c r="E10" s="22"/>
      <c r="F10" s="23"/>
      <c r="G10" s="23"/>
      <c r="H10" s="23"/>
      <c r="I10" s="23"/>
      <c r="J10" s="23"/>
      <c r="K10" s="23"/>
      <c r="L10" s="23"/>
      <c r="M10" s="23"/>
      <c r="N10" s="23"/>
      <c r="O10" s="23"/>
      <c r="P10" s="23"/>
    </row>
    <row r="11" spans="2:16" ht="18.75" customHeight="1" x14ac:dyDescent="0.25">
      <c r="F11" s="23"/>
      <c r="G11" s="23"/>
      <c r="H11" s="23"/>
      <c r="I11" s="23"/>
      <c r="J11" s="23"/>
      <c r="K11" s="23"/>
      <c r="L11" s="23"/>
      <c r="M11" s="23"/>
      <c r="N11" s="23"/>
      <c r="O11" s="23"/>
      <c r="P11" s="23"/>
    </row>
    <row r="12" spans="2:16" ht="18.75" customHeight="1" x14ac:dyDescent="0.25">
      <c r="F12" s="23"/>
      <c r="G12" s="23"/>
      <c r="H12" s="23"/>
      <c r="I12" s="23"/>
      <c r="J12" s="23"/>
      <c r="K12" s="23"/>
      <c r="L12" s="23"/>
      <c r="M12" s="23"/>
      <c r="N12" s="23"/>
      <c r="O12" s="23"/>
      <c r="P12" s="23"/>
    </row>
    <row r="13" spans="2:16" ht="18.75" customHeight="1" x14ac:dyDescent="0.25">
      <c r="F13" s="23"/>
      <c r="G13" s="23"/>
      <c r="H13" s="23"/>
      <c r="I13" s="23"/>
      <c r="J13" s="23"/>
      <c r="K13" s="23"/>
      <c r="L13" s="23"/>
      <c r="M13" s="23"/>
      <c r="N13" s="23"/>
      <c r="O13" s="23"/>
      <c r="P13" s="23"/>
    </row>
    <row r="14" spans="2:16" ht="18.75" customHeight="1" x14ac:dyDescent="0.25">
      <c r="F14" s="23"/>
      <c r="G14" s="23"/>
      <c r="H14" s="23"/>
      <c r="I14" s="23"/>
      <c r="J14" s="23"/>
      <c r="K14" s="23"/>
      <c r="L14" s="23"/>
      <c r="M14" s="23"/>
      <c r="N14" s="23"/>
      <c r="O14" s="23"/>
      <c r="P14" s="23"/>
    </row>
  </sheetData>
  <mergeCells count="4">
    <mergeCell ref="B9:E10"/>
    <mergeCell ref="F1:P14"/>
    <mergeCell ref="B1:E1"/>
    <mergeCell ref="B2:E2"/>
  </mergeCells>
  <phoneticPr fontId="20" type="noConversion"/>
  <dataValidations xWindow="34" yWindow="315" count="7">
    <dataValidation allowBlank="1" showInputMessage="1" showErrorMessage="1" prompt="在此销售漏斗工作表中创建销售漏斗图。在 B4 到 E7 单元格中输入详细信息。单元格 F1 中的图表会自动更新" sqref="A1"/>
    <dataValidation allowBlank="1" showInputMessage="1" showErrorMessage="1" prompt="此工作表的标题位于此单元格中" sqref="B1:E1"/>
    <dataValidation allowBlank="1" showInputMessage="1" showErrorMessage="1" prompt="此工作表的副标题位于此单元格中。自定义销售阶段并在以下单元格中输入详细信息以更新右侧的销售漏斗图" sqref="B2:E2"/>
    <dataValidation allowBlank="1" showInputMessage="1" showErrorMessage="1" prompt="在此标题下的此列中自定义或输入新阶段" sqref="B3"/>
    <dataValidation allowBlank="1" showInputMessage="1" showErrorMessage="1" prompt="在此标题下的此列中输入销售目标客户" sqref="C3"/>
    <dataValidation allowBlank="1" showInputMessage="1" showErrorMessage="1" prompt="在此标题下的此列中输入丧失的销售交易" sqref="D3"/>
    <dataValidation allowBlank="1" showInputMessage="1" showErrorMessage="1" prompt="在此标题下的此列中输入不合格的销售" sqref="E3"/>
  </dataValidations>
  <printOptions horizontalCentered="1" verticalCentered="1"/>
  <pageMargins left="0.45" right="0.45" top="0.75" bottom="0.75" header="0.3" footer="0.3"/>
  <pageSetup paperSize="9" scale="74"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workbookViewId="0">
      <selection activeCell="A2" sqref="A2"/>
    </sheetView>
  </sheetViews>
  <sheetFormatPr defaultRowHeight="15" x14ac:dyDescent="0.25"/>
  <cols>
    <col min="1" max="1" width="8.88671875" style="13"/>
    <col min="2" max="2" width="11.44140625" style="13" customWidth="1"/>
    <col min="3" max="4" width="8.88671875" style="13"/>
    <col min="5" max="5" width="17.88671875" style="13" customWidth="1"/>
    <col min="6" max="6" width="8.88671875" style="13" customWidth="1"/>
    <col min="7" max="8" width="8.88671875" style="13"/>
    <col min="9" max="9" width="6.44140625" style="13" customWidth="1"/>
    <col min="10" max="10" width="17.88671875" style="13" customWidth="1"/>
    <col min="11" max="11" width="8.88671875" style="13" customWidth="1"/>
    <col min="12" max="13" width="9.44140625" style="13" customWidth="1"/>
    <col min="14" max="14" width="6.44140625" style="13" customWidth="1"/>
    <col min="15" max="15" width="17.88671875" style="13" customWidth="1"/>
    <col min="16" max="16" width="9.44140625" style="13" customWidth="1"/>
    <col min="17" max="17" width="8.88671875" style="13" customWidth="1"/>
    <col min="18" max="18" width="8.88671875" style="13"/>
    <col min="19" max="19" width="6.44140625" style="13" customWidth="1"/>
    <col min="20" max="20" width="17.88671875" style="13" customWidth="1"/>
    <col min="21" max="22" width="8.88671875" style="13" customWidth="1"/>
    <col min="23" max="27" width="8.88671875" style="13"/>
    <col min="28" max="28" width="10.44140625" style="13" customWidth="1"/>
    <col min="29" max="29" width="16.5546875" style="13" customWidth="1"/>
    <col min="30" max="16384" width="8.88671875" style="13"/>
  </cols>
  <sheetData>
    <row r="1" spans="1:36" x14ac:dyDescent="0.25">
      <c r="A1" s="13" t="s">
        <v>12</v>
      </c>
    </row>
    <row r="7" spans="1:36" x14ac:dyDescent="0.25">
      <c r="B7" s="13" t="s">
        <v>13</v>
      </c>
      <c r="C7" s="13">
        <f>AVERAGE(AD13:AE13)</f>
        <v>183</v>
      </c>
    </row>
    <row r="9" spans="1:36" x14ac:dyDescent="0.25">
      <c r="AD9" s="13">
        <f>AA12/2+8+50</f>
        <v>183</v>
      </c>
    </row>
    <row r="10" spans="1:36" x14ac:dyDescent="0.25">
      <c r="E10" s="17" t="s">
        <v>16</v>
      </c>
      <c r="F10" s="17"/>
      <c r="G10" s="17"/>
      <c r="H10" s="17"/>
      <c r="J10" s="17" t="s">
        <v>21</v>
      </c>
      <c r="K10" s="17"/>
      <c r="L10" s="17"/>
      <c r="M10" s="17"/>
      <c r="O10" s="17" t="s">
        <v>22</v>
      </c>
      <c r="P10" s="17"/>
      <c r="Q10" s="17"/>
      <c r="R10" s="17"/>
      <c r="T10" s="17" t="s">
        <v>23</v>
      </c>
      <c r="U10" s="17"/>
      <c r="V10" s="17"/>
      <c r="W10" s="17"/>
      <c r="Y10" s="17" t="s">
        <v>14</v>
      </c>
    </row>
    <row r="11" spans="1:36" x14ac:dyDescent="0.25">
      <c r="B11" s="13" t="s">
        <v>2</v>
      </c>
      <c r="C11" s="18" t="s">
        <v>15</v>
      </c>
      <c r="E11" s="13" t="s">
        <v>17</v>
      </c>
      <c r="G11" s="18">
        <v>0.45</v>
      </c>
      <c r="H11" s="18">
        <f>3.85%*C7</f>
        <v>7.0454999999999997</v>
      </c>
      <c r="J11" s="13" t="s">
        <v>17</v>
      </c>
      <c r="L11" s="18">
        <v>0.45</v>
      </c>
      <c r="M11" s="18">
        <f>-3.85%*C7</f>
        <v>-7.0454999999999997</v>
      </c>
      <c r="O11" s="13" t="s">
        <v>17</v>
      </c>
      <c r="Q11" s="18">
        <v>0.45</v>
      </c>
      <c r="R11" s="18">
        <f>-19.2%*C7</f>
        <v>-35.136000000000003</v>
      </c>
      <c r="T11" s="13" t="s">
        <v>17</v>
      </c>
      <c r="V11" s="18">
        <v>0.45</v>
      </c>
      <c r="W11" s="18">
        <f>-25.7%*C7</f>
        <v>-47.030999999999999</v>
      </c>
      <c r="Y11" s="13">
        <v>1.8</v>
      </c>
      <c r="AD11" s="13">
        <f>AD12-8</f>
        <v>50</v>
      </c>
      <c r="AE11" s="13">
        <f>AE12+8</f>
        <v>316</v>
      </c>
    </row>
    <row r="12" spans="1:36" x14ac:dyDescent="0.25">
      <c r="B12" s="13" t="s">
        <v>14</v>
      </c>
      <c r="E12" s="18" t="s">
        <v>18</v>
      </c>
      <c r="F12" s="18" t="s">
        <v>19</v>
      </c>
      <c r="G12" s="18" t="s">
        <v>15</v>
      </c>
      <c r="H12" s="18" t="s">
        <v>20</v>
      </c>
      <c r="J12" s="18" t="s">
        <v>18</v>
      </c>
      <c r="K12" s="18" t="s">
        <v>19</v>
      </c>
      <c r="L12" s="18" t="s">
        <v>15</v>
      </c>
      <c r="M12" s="18" t="s">
        <v>20</v>
      </c>
      <c r="O12" s="18" t="s">
        <v>18</v>
      </c>
      <c r="P12" s="18" t="s">
        <v>19</v>
      </c>
      <c r="Q12" s="18" t="s">
        <v>15</v>
      </c>
      <c r="R12" s="18" t="s">
        <v>20</v>
      </c>
      <c r="T12" s="18" t="s">
        <v>18</v>
      </c>
      <c r="U12" s="18" t="s">
        <v>19</v>
      </c>
      <c r="V12" s="18" t="s">
        <v>15</v>
      </c>
      <c r="W12" s="18" t="s">
        <v>20</v>
      </c>
      <c r="Y12" s="13">
        <v>2</v>
      </c>
      <c r="AA12" s="13">
        <f>K13</f>
        <v>250</v>
      </c>
      <c r="AB12" s="13" t="s">
        <v>3</v>
      </c>
      <c r="AD12" s="13">
        <f>-AA12/2+$AD$9</f>
        <v>58</v>
      </c>
      <c r="AE12" s="13">
        <f>AA12/2+$AD$9</f>
        <v>308</v>
      </c>
      <c r="AG12" s="13">
        <f>AE12</f>
        <v>308</v>
      </c>
      <c r="AH12" s="13">
        <v>0</v>
      </c>
      <c r="AI12" s="13">
        <v>0</v>
      </c>
      <c r="AJ12" s="13">
        <v>0</v>
      </c>
    </row>
    <row r="13" spans="1:36" x14ac:dyDescent="0.25">
      <c r="B13" s="13" t="s">
        <v>3</v>
      </c>
      <c r="C13" s="13">
        <v>2</v>
      </c>
      <c r="E13" s="19">
        <f>F13</f>
        <v>1</v>
      </c>
      <c r="F13" s="19">
        <v>1</v>
      </c>
      <c r="G13" s="18">
        <f>$C13+G$11</f>
        <v>2.4500000000000002</v>
      </c>
      <c r="H13" s="18">
        <f>$C$7+$H$11</f>
        <v>190.0455</v>
      </c>
      <c r="J13" s="18" t="str">
        <f>UPPER(B13)&amp;" "&amp;K13</f>
        <v>已确定 250</v>
      </c>
      <c r="K13" s="20">
        <f>市场活动销售漏斗图!C4</f>
        <v>250</v>
      </c>
      <c r="L13" s="18">
        <f>$C13+L$11</f>
        <v>2.4500000000000002</v>
      </c>
      <c r="M13" s="18">
        <f>$C$7+$M$11</f>
        <v>175.9545</v>
      </c>
      <c r="O13" s="18" t="str">
        <f>"丧失 " &amp; P13</f>
        <v>丧失 20</v>
      </c>
      <c r="P13" s="20">
        <f>市场活动销售漏斗图!D4</f>
        <v>20</v>
      </c>
      <c r="Q13" s="18">
        <f>$C13+Q$11</f>
        <v>2.4500000000000002</v>
      </c>
      <c r="R13" s="18">
        <f>$C$7+$R$11</f>
        <v>147.864</v>
      </c>
      <c r="T13" s="18" t="str">
        <f>"不合格 "&amp;U13</f>
        <v>不合格 9</v>
      </c>
      <c r="U13" s="20">
        <f>市场活动销售漏斗图!E4</f>
        <v>9</v>
      </c>
      <c r="V13" s="18">
        <f>$C13+V$11</f>
        <v>2.4500000000000002</v>
      </c>
      <c r="W13" s="18">
        <f>$C$7+$W$11</f>
        <v>135.96899999999999</v>
      </c>
      <c r="Y13" s="13">
        <f>Y12+1</f>
        <v>3</v>
      </c>
      <c r="AB13" s="13" t="s">
        <v>3</v>
      </c>
      <c r="AD13" s="13">
        <f>-K13/2+$AD$9</f>
        <v>58</v>
      </c>
      <c r="AE13" s="13">
        <f>K13/2+$AD$9</f>
        <v>308</v>
      </c>
      <c r="AG13" s="13">
        <f>AE13</f>
        <v>308</v>
      </c>
      <c r="AH13" s="13">
        <f>AE13</f>
        <v>308</v>
      </c>
      <c r="AI13" s="13">
        <v>0</v>
      </c>
      <c r="AJ13" s="13">
        <v>0</v>
      </c>
    </row>
    <row r="14" spans="1:36" x14ac:dyDescent="0.25">
      <c r="B14" s="13" t="s">
        <v>4</v>
      </c>
      <c r="C14" s="13">
        <v>3</v>
      </c>
      <c r="E14" s="19">
        <f>F14</f>
        <v>0.6</v>
      </c>
      <c r="F14" s="19">
        <f>市场活动销售漏斗图!C5/市场活动销售漏斗图!$C$4</f>
        <v>0.6</v>
      </c>
      <c r="G14" s="18">
        <f>$C14+G$11</f>
        <v>3.45</v>
      </c>
      <c r="H14" s="18">
        <f>$C$7+$H$11</f>
        <v>190.0455</v>
      </c>
      <c r="J14" s="18" t="str">
        <f>UPPER(B14)&amp;" "&amp;K14</f>
        <v>已联系 150</v>
      </c>
      <c r="K14" s="20">
        <f>市场活动销售漏斗图!C5</f>
        <v>150</v>
      </c>
      <c r="L14" s="18">
        <f>$C14+L$11</f>
        <v>3.45</v>
      </c>
      <c r="M14" s="18">
        <f>$C$7+$M$11</f>
        <v>175.9545</v>
      </c>
      <c r="O14" s="18" t="str">
        <f>"丧失 " &amp; P14</f>
        <v>丧失 15</v>
      </c>
      <c r="P14" s="20">
        <f>市场活动销售漏斗图!D5</f>
        <v>15</v>
      </c>
      <c r="Q14" s="18">
        <f>$C14+Q$11</f>
        <v>3.45</v>
      </c>
      <c r="R14" s="18">
        <f>$C$7+$R$11</f>
        <v>147.864</v>
      </c>
      <c r="T14" s="18"/>
      <c r="U14" s="18"/>
      <c r="V14" s="18"/>
      <c r="W14" s="18"/>
      <c r="Y14" s="13">
        <f>Y13+1</f>
        <v>4</v>
      </c>
      <c r="AB14" s="13" t="s">
        <v>4</v>
      </c>
      <c r="AD14" s="13">
        <f>-K14/2+$AD$9</f>
        <v>108</v>
      </c>
      <c r="AE14" s="13">
        <f>K14/2+$AD$9</f>
        <v>258</v>
      </c>
      <c r="AH14" s="13">
        <f>AE14</f>
        <v>258</v>
      </c>
      <c r="AI14" s="13">
        <f>AE14</f>
        <v>258</v>
      </c>
      <c r="AJ14" s="13">
        <v>0</v>
      </c>
    </row>
    <row r="15" spans="1:36" x14ac:dyDescent="0.25">
      <c r="B15" s="13" t="s">
        <v>5</v>
      </c>
      <c r="C15" s="13">
        <v>4</v>
      </c>
      <c r="E15" s="19">
        <f>F15</f>
        <v>0.4</v>
      </c>
      <c r="F15" s="19">
        <f>市场活动销售漏斗图!C6/市场活动销售漏斗图!$C$4</f>
        <v>0.4</v>
      </c>
      <c r="G15" s="18">
        <f>$C15+G$11</f>
        <v>4.45</v>
      </c>
      <c r="H15" s="18">
        <f>$C$7+$H$11</f>
        <v>190.0455</v>
      </c>
      <c r="J15" s="18" t="str">
        <f>UPPER(B15)&amp;" "&amp;K15</f>
        <v>已洽谈 100</v>
      </c>
      <c r="K15" s="20">
        <f>市场活动销售漏斗图!C6</f>
        <v>100</v>
      </c>
      <c r="L15" s="18">
        <f>$C15+L$11</f>
        <v>4.45</v>
      </c>
      <c r="M15" s="18">
        <f>$C$7+$M$11</f>
        <v>175.9545</v>
      </c>
      <c r="O15" s="18" t="str">
        <f>"丧失 " &amp; P15</f>
        <v>丧失 35</v>
      </c>
      <c r="P15" s="20">
        <f>市场活动销售漏斗图!D6</f>
        <v>35</v>
      </c>
      <c r="Q15" s="18">
        <f>$C15+Q$11</f>
        <v>4.45</v>
      </c>
      <c r="R15" s="18">
        <f>$C$7+$R$11</f>
        <v>147.864</v>
      </c>
      <c r="T15" s="18"/>
      <c r="U15" s="18"/>
      <c r="V15" s="18"/>
      <c r="W15" s="18"/>
      <c r="Y15" s="13">
        <f>Y14+1</f>
        <v>5</v>
      </c>
      <c r="AB15" s="13" t="s">
        <v>5</v>
      </c>
      <c r="AD15" s="13">
        <f>-K15/2+$AD$9</f>
        <v>133</v>
      </c>
      <c r="AE15" s="13">
        <f>K15/2+$AD$9</f>
        <v>233</v>
      </c>
      <c r="AI15" s="13">
        <f>AE15</f>
        <v>233</v>
      </c>
      <c r="AJ15" s="13">
        <f>AE15</f>
        <v>233</v>
      </c>
    </row>
    <row r="16" spans="1:36" x14ac:dyDescent="0.25">
      <c r="B16" s="13" t="s">
        <v>6</v>
      </c>
      <c r="C16" s="13">
        <v>5</v>
      </c>
      <c r="E16" s="19">
        <f>F16</f>
        <v>0.06</v>
      </c>
      <c r="F16" s="19">
        <f>市场活动销售漏斗图!C7/市场活动销售漏斗图!$C$4</f>
        <v>0.06</v>
      </c>
      <c r="G16" s="18">
        <f>$C16+G$11 - 0.1</f>
        <v>5.3500000000000005</v>
      </c>
      <c r="H16" s="18">
        <f>$C$7+$H$11</f>
        <v>190.0455</v>
      </c>
      <c r="J16" s="18" t="str">
        <f>UPPER(B16)</f>
        <v>已成功取得</v>
      </c>
      <c r="K16" s="20">
        <f>市场活动销售漏斗图!C7</f>
        <v>15</v>
      </c>
      <c r="L16" s="18">
        <f>$C16+L$11 -0.1</f>
        <v>5.3500000000000005</v>
      </c>
      <c r="M16" s="18">
        <f>$C$7+$M$11</f>
        <v>175.9545</v>
      </c>
      <c r="O16" s="18"/>
      <c r="P16" s="18"/>
      <c r="Q16" s="18"/>
      <c r="R16" s="18"/>
      <c r="T16" s="18"/>
      <c r="U16" s="18"/>
      <c r="V16" s="18"/>
      <c r="W16" s="18"/>
      <c r="Y16" s="13">
        <f>Y15+1</f>
        <v>6</v>
      </c>
      <c r="AB16" s="13" t="s">
        <v>6</v>
      </c>
      <c r="AD16" s="13">
        <f>-K16/2+$AD$9</f>
        <v>175.5</v>
      </c>
      <c r="AE16" s="13">
        <f>K16/2+$AD$9</f>
        <v>190.5</v>
      </c>
      <c r="AJ16" s="13">
        <f>AE16</f>
        <v>190.5</v>
      </c>
    </row>
    <row r="17" spans="2:13" x14ac:dyDescent="0.25">
      <c r="B17" s="13" t="s">
        <v>6</v>
      </c>
      <c r="C17" s="13">
        <v>6</v>
      </c>
      <c r="K17" s="18">
        <f>K16</f>
        <v>15</v>
      </c>
      <c r="L17" s="18">
        <v>6.44</v>
      </c>
      <c r="M17" s="18">
        <f>C7</f>
        <v>183</v>
      </c>
    </row>
  </sheetData>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市场活动销售漏斗图</vt:lpstr>
      <vt:lpstr>从头开始</vt:lpstr>
      <vt:lpstr>TitleRegion1..E7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2018-05-31T08:29:32Z</dcterms:created>
  <dcterms:modified xsi:type="dcterms:W3CDTF">2018-05-31T08:29:32Z</dcterms:modified>
</cp:coreProperties>
</file>