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17"/>
  <workbookPr filterPrivacy="1"/>
  <xr:revisionPtr revIDLastSave="0" documentId="13_ncr:1_{4C140BEE-8DBA-4C89-8099-7C44CAEA20AB}" xr6:coauthVersionLast="45" xr6:coauthVersionMax="45" xr10:uidLastSave="{00000000-0000-0000-0000-000000000000}"/>
  <bookViews>
    <workbookView xWindow="-120" yWindow="-120" windowWidth="28890" windowHeight="14415" xr2:uid="{00000000-000D-0000-FFFF-FFFF00000000}"/>
  </bookViews>
  <sheets>
    <sheet name="现金流量预测" sheetId="1" r:id="rId1"/>
    <sheet name="现金流量图表" sheetId="2" r:id="rId2"/>
  </sheets>
  <definedNames>
    <definedName name="_xlnm.Print_Area" localSheetId="1">现金流量图表!$A:$L</definedName>
    <definedName name="开始日期">现金流量预测!$F$3</definedName>
    <definedName name="现金下限">现金流量预测!$J$3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5" i="1" l="1"/>
  <c r="F3" i="1"/>
  <c r="C5" i="1" s="1"/>
  <c r="O10" i="1"/>
  <c r="C6" i="1"/>
  <c r="C4" i="2"/>
  <c r="N4" i="2" s="1"/>
  <c r="O53" i="1"/>
  <c r="O52" i="1"/>
  <c r="O51" i="1"/>
  <c r="O50" i="1"/>
  <c r="O49" i="1"/>
  <c r="N47" i="1"/>
  <c r="N54" i="1" s="1"/>
  <c r="M47" i="1"/>
  <c r="M54" i="1" s="1"/>
  <c r="L47" i="1"/>
  <c r="L54" i="1" s="1"/>
  <c r="K47" i="1"/>
  <c r="K54" i="1" s="1"/>
  <c r="J47" i="1"/>
  <c r="J54" i="1" s="1"/>
  <c r="I47" i="1"/>
  <c r="I54" i="1" s="1"/>
  <c r="H47" i="1"/>
  <c r="H54" i="1" s="1"/>
  <c r="G47" i="1"/>
  <c r="G54" i="1" s="1"/>
  <c r="F47" i="1"/>
  <c r="F54" i="1" s="1"/>
  <c r="E47" i="1"/>
  <c r="E54" i="1" s="1"/>
  <c r="D47" i="1"/>
  <c r="D54" i="1" s="1"/>
  <c r="C47" i="1"/>
  <c r="C54" i="1" s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N17" i="1"/>
  <c r="M17" i="1"/>
  <c r="L17" i="1"/>
  <c r="K17" i="1"/>
  <c r="J17" i="1"/>
  <c r="I17" i="1"/>
  <c r="H17" i="1"/>
  <c r="G17" i="1"/>
  <c r="F17" i="1"/>
  <c r="E17" i="1"/>
  <c r="D17" i="1"/>
  <c r="C17" i="1"/>
  <c r="O16" i="1"/>
  <c r="O14" i="1"/>
  <c r="O13" i="1"/>
  <c r="O12" i="1"/>
  <c r="O11" i="1"/>
  <c r="C18" i="1"/>
  <c r="C55" i="1" l="1"/>
  <c r="D6" i="1" s="1"/>
  <c r="O17" i="1"/>
  <c r="O47" i="1"/>
  <c r="O54" i="1" s="1"/>
  <c r="O4" i="2"/>
  <c r="C5" i="2"/>
  <c r="D18" i="1"/>
  <c r="D55" i="1" s="1"/>
  <c r="E6" i="1" s="1"/>
  <c r="B4" i="2"/>
  <c r="M4" i="2" s="1"/>
  <c r="D5" i="1"/>
  <c r="E18" i="1" l="1"/>
  <c r="E55" i="1" s="1"/>
  <c r="F6" i="1" s="1"/>
  <c r="C6" i="2"/>
  <c r="O5" i="2"/>
  <c r="N5" i="2"/>
  <c r="E5" i="1"/>
  <c r="B5" i="2"/>
  <c r="M5" i="2" s="1"/>
  <c r="O6" i="2" l="1"/>
  <c r="N6" i="2"/>
  <c r="C7" i="2"/>
  <c r="F18" i="1"/>
  <c r="F55" i="1" s="1"/>
  <c r="G6" i="1" s="1"/>
  <c r="B6" i="2"/>
  <c r="M6" i="2" s="1"/>
  <c r="F5" i="1"/>
  <c r="G18" i="1" l="1"/>
  <c r="G55" i="1" s="1"/>
  <c r="H6" i="1" s="1"/>
  <c r="C8" i="2"/>
  <c r="O7" i="2"/>
  <c r="N7" i="2"/>
  <c r="B7" i="2"/>
  <c r="M7" i="2" s="1"/>
  <c r="G5" i="1"/>
  <c r="O8" i="2" l="1"/>
  <c r="N8" i="2"/>
  <c r="C9" i="2"/>
  <c r="H18" i="1"/>
  <c r="H55" i="1" s="1"/>
  <c r="I6" i="1" s="1"/>
  <c r="B8" i="2"/>
  <c r="M8" i="2" s="1"/>
  <c r="H5" i="1"/>
  <c r="I18" i="1" l="1"/>
  <c r="I55" i="1" s="1"/>
  <c r="J6" i="1" s="1"/>
  <c r="C10" i="2"/>
  <c r="O9" i="2"/>
  <c r="N9" i="2"/>
  <c r="I5" i="1"/>
  <c r="B9" i="2"/>
  <c r="M9" i="2" s="1"/>
  <c r="O10" i="2" l="1"/>
  <c r="N10" i="2"/>
  <c r="C11" i="2"/>
  <c r="J18" i="1"/>
  <c r="J55" i="1" s="1"/>
  <c r="K6" i="1" s="1"/>
  <c r="J5" i="1"/>
  <c r="B10" i="2"/>
  <c r="M10" i="2" s="1"/>
  <c r="K18" i="1" l="1"/>
  <c r="K55" i="1" s="1"/>
  <c r="L6" i="1" s="1"/>
  <c r="C12" i="2"/>
  <c r="O11" i="2"/>
  <c r="N11" i="2"/>
  <c r="B11" i="2"/>
  <c r="M11" i="2" s="1"/>
  <c r="K5" i="1"/>
  <c r="O12" i="2" l="1"/>
  <c r="N12" i="2"/>
  <c r="C13" i="2"/>
  <c r="L18" i="1"/>
  <c r="L55" i="1" s="1"/>
  <c r="M6" i="1" s="1"/>
  <c r="B12" i="2"/>
  <c r="M12" i="2" s="1"/>
  <c r="L5" i="1"/>
  <c r="M18" i="1" l="1"/>
  <c r="M55" i="1" s="1"/>
  <c r="N6" i="1" s="1"/>
  <c r="C14" i="2"/>
  <c r="N13" i="2"/>
  <c r="O13" i="2"/>
  <c r="M5" i="1"/>
  <c r="B13" i="2"/>
  <c r="M13" i="2" s="1"/>
  <c r="O14" i="2" l="1"/>
  <c r="N14" i="2"/>
  <c r="C15" i="2"/>
  <c r="N18" i="1"/>
  <c r="N55" i="1" s="1"/>
  <c r="N5" i="1"/>
  <c r="B15" i="2" s="1"/>
  <c r="M15" i="2" s="1"/>
  <c r="B14" i="2"/>
  <c r="M14" i="2" s="1"/>
  <c r="O15" i="2" l="1"/>
  <c r="N15" i="2"/>
</calcChain>
</file>

<file path=xl/sharedStrings.xml><?xml version="1.0" encoding="utf-8"?>
<sst xmlns="http://schemas.openxmlformats.org/spreadsheetml/2006/main" count="62" uniqueCount="59">
  <si>
    <t>初始库存现金</t>
  </si>
  <si>
    <t>库存现金（月初）</t>
  </si>
  <si>
    <t>现金收入</t>
  </si>
  <si>
    <t>销售入账</t>
  </si>
  <si>
    <t>退货和折让</t>
  </si>
  <si>
    <t>应收帐款的收款</t>
  </si>
  <si>
    <t>利息、其他收入</t>
  </si>
  <si>
    <t>贷款收益</t>
  </si>
  <si>
    <t>所有者出资</t>
  </si>
  <si>
    <t>其他收入</t>
  </si>
  <si>
    <t>现金收入合计</t>
  </si>
  <si>
    <t>可用现金合计</t>
  </si>
  <si>
    <t>已付现金</t>
  </si>
  <si>
    <t>广告</t>
  </si>
  <si>
    <t>佣金和费用</t>
  </si>
  <si>
    <t>合同工</t>
  </si>
  <si>
    <t>员工福利计划</t>
  </si>
  <si>
    <t>保险（非健康问题）</t>
  </si>
  <si>
    <t>利息支出</t>
  </si>
  <si>
    <t>材料和供应（COGS 中）</t>
  </si>
  <si>
    <t>餐饮和娱乐</t>
  </si>
  <si>
    <t>抵押贷款利息</t>
  </si>
  <si>
    <t>办公费用</t>
  </si>
  <si>
    <t>其他利息支出</t>
  </si>
  <si>
    <t>退休金和利润共享计划</t>
  </si>
  <si>
    <t>用于转售的采购</t>
  </si>
  <si>
    <t>租金或租赁</t>
  </si>
  <si>
    <t>租金或租赁：车辆、设备</t>
  </si>
  <si>
    <t>修理和维护</t>
  </si>
  <si>
    <t>供应（不在 COGS 中）</t>
  </si>
  <si>
    <t>税费和许可证</t>
  </si>
  <si>
    <t>差旅</t>
  </si>
  <si>
    <t>水电费</t>
  </si>
  <si>
    <t>工资（扣除员工信贷）</t>
  </si>
  <si>
    <t>其他费用</t>
  </si>
  <si>
    <t>杂项</t>
  </si>
  <si>
    <t>小计</t>
  </si>
  <si>
    <t>贷款本金付款</t>
  </si>
  <si>
    <t>资本购买</t>
  </si>
  <si>
    <t>其他启动成本</t>
  </si>
  <si>
    <t>准备金和/或暂管</t>
  </si>
  <si>
    <t>所有者取款</t>
  </si>
  <si>
    <t>已付现金总计</t>
  </si>
  <si>
    <t>库存现金（月末）</t>
  </si>
  <si>
    <t>其他营业数据</t>
  </si>
  <si>
    <t>销售额（美元）</t>
  </si>
  <si>
    <t>应收帐款余额</t>
  </si>
  <si>
    <t>坏帐余额</t>
  </si>
  <si>
    <t>现有库存</t>
  </si>
  <si>
    <t>应付帐款余额</t>
  </si>
  <si>
    <t>折旧</t>
  </si>
  <si>
    <t>开始日期</t>
  </si>
  <si>
    <t>现金余额下限警报</t>
  </si>
  <si>
    <t xml:space="preserve"> </t>
  </si>
  <si>
    <t>月份</t>
  </si>
  <si>
    <t>库存现金</t>
  </si>
  <si>
    <t>不低于下限</t>
  </si>
  <si>
    <t>低于下限</t>
  </si>
  <si>
    <t>汇总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</si>
</sst>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m&quot;月&quot;"/>
  </numFmts>
  <fonts count="23" x14ac:knownFonts="1">
    <font>
      <sz val="11"/>
      <color theme="1"/>
      <name val="Microsoft YaHei UI"/>
      <family val="2"/>
      <charset val="134"/>
    </font>
    <font>
      <sz val="9"/>
      <name val="Franklin Gothic Book"/>
      <family val="3"/>
      <charset val="134"/>
      <scheme val="minor"/>
    </font>
    <font>
      <sz val="11"/>
      <color theme="1"/>
      <name val="Microsoft YaHei UI"/>
      <family val="2"/>
      <charset val="134"/>
    </font>
    <font>
      <sz val="11"/>
      <color rgb="FF006100"/>
      <name val="Microsoft YaHei UI"/>
      <family val="2"/>
      <charset val="134"/>
    </font>
    <font>
      <sz val="11"/>
      <color rgb="FF9C0006"/>
      <name val="Microsoft YaHei UI"/>
      <family val="2"/>
      <charset val="134"/>
    </font>
    <font>
      <sz val="18"/>
      <color theme="3"/>
      <name val="Microsoft YaHei UI"/>
      <family val="2"/>
      <charset val="134"/>
    </font>
    <font>
      <b/>
      <sz val="15"/>
      <color theme="3"/>
      <name val="Microsoft YaHei UI"/>
      <family val="2"/>
      <charset val="134"/>
    </font>
    <font>
      <b/>
      <sz val="13"/>
      <color theme="3"/>
      <name val="Microsoft YaHei UI"/>
      <family val="2"/>
      <charset val="134"/>
    </font>
    <font>
      <b/>
      <sz val="11"/>
      <color theme="3"/>
      <name val="Microsoft YaHei UI"/>
      <family val="2"/>
      <charset val="134"/>
    </font>
    <font>
      <b/>
      <sz val="11"/>
      <color theme="0"/>
      <name val="Microsoft YaHei UI"/>
      <family val="2"/>
      <charset val="134"/>
    </font>
    <font>
      <b/>
      <sz val="11"/>
      <color theme="1"/>
      <name val="Microsoft YaHei UI"/>
      <family val="2"/>
      <charset val="134"/>
    </font>
    <font>
      <sz val="11"/>
      <color theme="0"/>
      <name val="Microsoft YaHei UI"/>
      <family val="2"/>
      <charset val="134"/>
    </font>
    <font>
      <i/>
      <sz val="11"/>
      <color rgb="FF7F7F7F"/>
      <name val="Microsoft YaHei UI"/>
      <family val="2"/>
      <charset val="134"/>
    </font>
    <font>
      <sz val="11"/>
      <color rgb="FFFF0000"/>
      <name val="Microsoft YaHei UI"/>
      <family val="2"/>
      <charset val="134"/>
    </font>
    <font>
      <b/>
      <sz val="11"/>
      <color rgb="FFFA7D00"/>
      <name val="Microsoft YaHei UI"/>
      <family val="2"/>
      <charset val="134"/>
    </font>
    <font>
      <sz val="11"/>
      <color rgb="FF3F3F76"/>
      <name val="Microsoft YaHei UI"/>
      <family val="2"/>
      <charset val="134"/>
    </font>
    <font>
      <b/>
      <sz val="11"/>
      <color rgb="FF3F3F3F"/>
      <name val="Microsoft YaHei UI"/>
      <family val="2"/>
      <charset val="134"/>
    </font>
    <font>
      <sz val="11"/>
      <color rgb="FF9C5700"/>
      <name val="Microsoft YaHei UI"/>
      <family val="2"/>
      <charset val="134"/>
    </font>
    <font>
      <sz val="11"/>
      <color rgb="FFFA7D00"/>
      <name val="Microsoft YaHei UI"/>
      <family val="2"/>
      <charset val="134"/>
    </font>
    <font>
      <sz val="10"/>
      <color theme="1"/>
      <name val="Microsoft YaHei UI"/>
      <family val="2"/>
      <charset val="134"/>
    </font>
    <font>
      <sz val="10"/>
      <color theme="0"/>
      <name val="Microsoft YaHei UI"/>
      <family val="2"/>
      <charset val="134"/>
    </font>
    <font>
      <sz val="14"/>
      <color theme="5"/>
      <name val="Microsoft YaHei UI"/>
      <family val="2"/>
      <charset val="134"/>
    </font>
    <font>
      <sz val="10"/>
      <color theme="3"/>
      <name val="Microsoft YaHei UI"/>
      <family val="2"/>
      <charset val="134"/>
    </font>
  </fonts>
  <fills count="3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3" tint="0.7999816888943144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0"/>
      </bottom>
      <diagonal/>
    </border>
    <border>
      <left/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3" tint="0.79995117038483843"/>
      </top>
      <bottom style="thin">
        <color theme="0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5117038483843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3" tint="0.79995117038483843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8168889431442"/>
      </left>
      <right/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/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3" tint="0.79992065187536243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3" tint="0.79992065187536243"/>
      </bottom>
      <diagonal/>
    </border>
    <border>
      <left style="thin">
        <color theme="3"/>
      </left>
      <right style="thin">
        <color theme="0"/>
      </right>
      <top style="thin">
        <color theme="3"/>
      </top>
      <bottom/>
      <diagonal/>
    </border>
    <border>
      <left style="thin">
        <color theme="0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/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77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48" applyNumberFormat="0" applyFill="0" applyAlignment="0" applyProtection="0"/>
    <xf numFmtId="0" fontId="7" fillId="0" borderId="49" applyNumberFormat="0" applyFill="0" applyAlignment="0" applyProtection="0"/>
    <xf numFmtId="0" fontId="8" fillId="0" borderId="50" applyNumberFormat="0" applyFill="0" applyAlignment="0" applyProtection="0"/>
    <xf numFmtId="0" fontId="8" fillId="0" borderId="0" applyNumberFormat="0" applyFill="0" applyBorder="0" applyAlignment="0" applyProtection="0"/>
    <xf numFmtId="0" fontId="3" fillId="5" borderId="0" applyNumberFormat="0" applyBorder="0" applyAlignment="0" applyProtection="0"/>
    <xf numFmtId="0" fontId="4" fillId="6" borderId="0" applyNumberFormat="0" applyBorder="0" applyAlignment="0" applyProtection="0"/>
    <xf numFmtId="0" fontId="17" fillId="7" borderId="0" applyNumberFormat="0" applyBorder="0" applyAlignment="0" applyProtection="0"/>
    <xf numFmtId="0" fontId="15" fillId="8" borderId="51" applyNumberFormat="0" applyAlignment="0" applyProtection="0"/>
    <xf numFmtId="0" fontId="16" fillId="9" borderId="52" applyNumberFormat="0" applyAlignment="0" applyProtection="0"/>
    <xf numFmtId="0" fontId="14" fillId="9" borderId="51" applyNumberFormat="0" applyAlignment="0" applyProtection="0"/>
    <xf numFmtId="0" fontId="18" fillId="0" borderId="53" applyNumberFormat="0" applyFill="0" applyAlignment="0" applyProtection="0"/>
    <xf numFmtId="0" fontId="9" fillId="10" borderId="54" applyNumberFormat="0" applyAlignment="0" applyProtection="0"/>
    <xf numFmtId="0" fontId="13" fillId="0" borderId="0" applyNumberFormat="0" applyFill="0" applyBorder="0" applyAlignment="0" applyProtection="0"/>
    <xf numFmtId="0" fontId="2" fillId="11" borderId="55" applyNumberFormat="0" applyFont="0" applyAlignment="0" applyProtection="0"/>
    <xf numFmtId="0" fontId="12" fillId="0" borderId="0" applyNumberFormat="0" applyFill="0" applyBorder="0" applyAlignment="0" applyProtection="0"/>
    <xf numFmtId="0" fontId="10" fillId="0" borderId="56" applyNumberFormat="0" applyFill="0" applyAlignment="0" applyProtection="0"/>
    <xf numFmtId="0" fontId="11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1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1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1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1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1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</cellStyleXfs>
  <cellXfs count="68">
    <xf numFmtId="0" fontId="0" fillId="0" borderId="0" xfId="0"/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vertical="center"/>
    </xf>
    <xf numFmtId="0" fontId="19" fillId="0" borderId="0" xfId="0" applyNumberFormat="1" applyFont="1" applyAlignment="1">
      <alignment horizontal="left" vertical="center" indent="1"/>
    </xf>
    <xf numFmtId="0" fontId="19" fillId="0" borderId="0" xfId="0" applyNumberFormat="1" applyFont="1" applyAlignment="1">
      <alignment horizontal="center" vertical="center"/>
    </xf>
    <xf numFmtId="0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 indent="1"/>
    </xf>
    <xf numFmtId="44" fontId="19" fillId="4" borderId="2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44" fontId="19" fillId="3" borderId="7" xfId="0" applyNumberFormat="1" applyFont="1" applyFill="1" applyBorder="1" applyAlignment="1">
      <alignment horizontal="center" vertical="center"/>
    </xf>
    <xf numFmtId="44" fontId="19" fillId="3" borderId="8" xfId="0" applyNumberFormat="1" applyFont="1" applyFill="1" applyBorder="1" applyAlignment="1">
      <alignment horizontal="center" vertical="center"/>
    </xf>
    <xf numFmtId="0" fontId="21" fillId="0" borderId="5" xfId="0" applyNumberFormat="1" applyFont="1" applyBorder="1" applyAlignment="1">
      <alignment horizontal="left" vertical="center"/>
    </xf>
    <xf numFmtId="0" fontId="19" fillId="0" borderId="5" xfId="0" applyNumberFormat="1" applyFont="1" applyBorder="1" applyAlignment="1">
      <alignment horizontal="center" vertical="center"/>
    </xf>
    <xf numFmtId="44" fontId="19" fillId="0" borderId="3" xfId="0" applyNumberFormat="1" applyFont="1" applyFill="1" applyBorder="1" applyAlignment="1">
      <alignment horizontal="center" vertical="center"/>
    </xf>
    <xf numFmtId="44" fontId="19" fillId="3" borderId="9" xfId="0" applyNumberFormat="1" applyFont="1" applyFill="1" applyBorder="1" applyAlignment="1">
      <alignment horizontal="center" vertical="center"/>
    </xf>
    <xf numFmtId="44" fontId="19" fillId="4" borderId="3" xfId="0" applyNumberFormat="1" applyFont="1" applyFill="1" applyBorder="1" applyAlignment="1">
      <alignment horizontal="center" vertical="center"/>
    </xf>
    <xf numFmtId="44" fontId="19" fillId="3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right" vertical="center" indent="1"/>
    </xf>
    <xf numFmtId="44" fontId="19" fillId="3" borderId="11" xfId="0" applyNumberFormat="1" applyFont="1" applyFill="1" applyBorder="1" applyAlignment="1">
      <alignment horizontal="center" vertical="center"/>
    </xf>
    <xf numFmtId="44" fontId="19" fillId="3" borderId="4" xfId="0" applyNumberFormat="1" applyFont="1" applyFill="1" applyBorder="1" applyAlignment="1">
      <alignment horizontal="center" vertical="center"/>
    </xf>
    <xf numFmtId="44" fontId="19" fillId="3" borderId="12" xfId="0" applyNumberFormat="1" applyFont="1" applyFill="1" applyBorder="1" applyAlignment="1">
      <alignment horizontal="center" vertical="center"/>
    </xf>
    <xf numFmtId="44" fontId="19" fillId="3" borderId="13" xfId="0" applyNumberFormat="1" applyFont="1" applyFill="1" applyBorder="1" applyAlignment="1">
      <alignment horizontal="center" vertical="center"/>
    </xf>
    <xf numFmtId="44" fontId="19" fillId="3" borderId="14" xfId="0" applyNumberFormat="1" applyFont="1" applyFill="1" applyBorder="1" applyAlignment="1">
      <alignment horizontal="center" vertical="center"/>
    </xf>
    <xf numFmtId="44" fontId="19" fillId="3" borderId="15" xfId="0" applyNumberFormat="1" applyFont="1" applyFill="1" applyBorder="1" applyAlignment="1">
      <alignment horizontal="center" vertical="center"/>
    </xf>
    <xf numFmtId="44" fontId="19" fillId="0" borderId="3" xfId="0" applyNumberFormat="1" applyFont="1" applyBorder="1" applyAlignment="1">
      <alignment horizontal="center" vertical="center"/>
    </xf>
    <xf numFmtId="44" fontId="19" fillId="3" borderId="16" xfId="0" applyNumberFormat="1" applyFont="1" applyFill="1" applyBorder="1" applyAlignment="1">
      <alignment horizontal="center" vertical="center"/>
    </xf>
    <xf numFmtId="44" fontId="19" fillId="3" borderId="17" xfId="0" applyNumberFormat="1" applyFont="1" applyFill="1" applyBorder="1" applyAlignment="1">
      <alignment horizontal="center" vertical="center"/>
    </xf>
    <xf numFmtId="44" fontId="19" fillId="0" borderId="18" xfId="0" applyNumberFormat="1" applyFont="1" applyBorder="1" applyAlignment="1">
      <alignment horizontal="center" vertical="center"/>
    </xf>
    <xf numFmtId="44" fontId="19" fillId="0" borderId="19" xfId="0" applyNumberFormat="1" applyFont="1" applyBorder="1" applyAlignment="1">
      <alignment horizontal="center" vertical="center"/>
    </xf>
    <xf numFmtId="44" fontId="19" fillId="3" borderId="20" xfId="0" applyNumberFormat="1" applyFont="1" applyFill="1" applyBorder="1" applyAlignment="1">
      <alignment horizontal="center" vertical="center"/>
    </xf>
    <xf numFmtId="44" fontId="19" fillId="0" borderId="21" xfId="0" applyNumberFormat="1" applyFont="1" applyBorder="1" applyAlignment="1">
      <alignment horizontal="center" vertical="center"/>
    </xf>
    <xf numFmtId="44" fontId="19" fillId="3" borderId="22" xfId="0" applyNumberFormat="1" applyFont="1" applyFill="1" applyBorder="1" applyAlignment="1">
      <alignment horizontal="center" vertical="center"/>
    </xf>
    <xf numFmtId="44" fontId="19" fillId="3" borderId="24" xfId="0" applyNumberFormat="1" applyFont="1" applyFill="1" applyBorder="1" applyAlignment="1">
      <alignment horizontal="center" vertical="center"/>
    </xf>
    <xf numFmtId="44" fontId="19" fillId="3" borderId="25" xfId="0" applyNumberFormat="1" applyFont="1" applyFill="1" applyBorder="1" applyAlignment="1">
      <alignment horizontal="center" vertical="center"/>
    </xf>
    <xf numFmtId="44" fontId="19" fillId="3" borderId="26" xfId="0" applyNumberFormat="1" applyFont="1" applyFill="1" applyBorder="1" applyAlignment="1">
      <alignment horizontal="center" vertical="center"/>
    </xf>
    <xf numFmtId="44" fontId="19" fillId="3" borderId="27" xfId="0" applyNumberFormat="1" applyFont="1" applyFill="1" applyBorder="1" applyAlignment="1">
      <alignment horizontal="center" vertical="center"/>
    </xf>
    <xf numFmtId="44" fontId="19" fillId="3" borderId="23" xfId="0" applyNumberFormat="1" applyFont="1" applyFill="1" applyBorder="1" applyAlignment="1">
      <alignment horizontal="center" vertical="center"/>
    </xf>
    <xf numFmtId="44" fontId="19" fillId="0" borderId="29" xfId="0" applyNumberFormat="1" applyFont="1" applyBorder="1" applyAlignment="1">
      <alignment horizontal="center" vertical="center"/>
    </xf>
    <xf numFmtId="44" fontId="19" fillId="0" borderId="30" xfId="0" applyNumberFormat="1" applyFont="1" applyBorder="1" applyAlignment="1">
      <alignment horizontal="center" vertical="center"/>
    </xf>
    <xf numFmtId="44" fontId="19" fillId="0" borderId="31" xfId="0" applyNumberFormat="1" applyFont="1" applyBorder="1" applyAlignment="1">
      <alignment horizontal="center" vertical="center"/>
    </xf>
    <xf numFmtId="44" fontId="19" fillId="3" borderId="32" xfId="0" applyNumberFormat="1" applyFont="1" applyFill="1" applyBorder="1" applyAlignment="1">
      <alignment horizontal="center" vertical="center"/>
    </xf>
    <xf numFmtId="44" fontId="19" fillId="4" borderId="33" xfId="0" applyNumberFormat="1" applyFont="1" applyFill="1" applyBorder="1" applyAlignment="1">
      <alignment horizontal="center" vertical="center"/>
    </xf>
    <xf numFmtId="44" fontId="19" fillId="3" borderId="34" xfId="0" applyNumberFormat="1" applyFont="1" applyFill="1" applyBorder="1" applyAlignment="1">
      <alignment horizontal="center" vertical="center"/>
    </xf>
    <xf numFmtId="44" fontId="19" fillId="0" borderId="35" xfId="0" applyNumberFormat="1" applyFont="1" applyBorder="1" applyAlignment="1">
      <alignment horizontal="center" vertical="center"/>
    </xf>
    <xf numFmtId="44" fontId="19" fillId="0" borderId="28" xfId="0" applyNumberFormat="1" applyFont="1" applyBorder="1" applyAlignment="1">
      <alignment horizontal="center" vertical="center"/>
    </xf>
    <xf numFmtId="44" fontId="19" fillId="3" borderId="36" xfId="0" applyNumberFormat="1" applyFont="1" applyFill="1" applyBorder="1" applyAlignment="1">
      <alignment horizontal="center" vertical="center"/>
    </xf>
    <xf numFmtId="44" fontId="19" fillId="4" borderId="37" xfId="0" applyNumberFormat="1" applyFont="1" applyFill="1" applyBorder="1" applyAlignment="1">
      <alignment horizontal="center" vertical="center"/>
    </xf>
    <xf numFmtId="44" fontId="19" fillId="4" borderId="38" xfId="0" applyNumberFormat="1" applyFont="1" applyFill="1" applyBorder="1" applyAlignment="1">
      <alignment horizontal="center" vertical="center"/>
    </xf>
    <xf numFmtId="44" fontId="19" fillId="3" borderId="39" xfId="0" applyNumberFormat="1" applyFont="1" applyFill="1" applyBorder="1" applyAlignment="1">
      <alignment horizontal="center" vertical="center"/>
    </xf>
    <xf numFmtId="0" fontId="20" fillId="0" borderId="0" xfId="0" applyNumberFormat="1" applyFont="1" applyAlignment="1">
      <alignment horizontal="center" vertical="center"/>
    </xf>
    <xf numFmtId="0" fontId="20" fillId="2" borderId="40" xfId="0" applyNumberFormat="1" applyFont="1" applyFill="1" applyBorder="1" applyAlignment="1">
      <alignment horizontal="center" vertical="center"/>
    </xf>
    <xf numFmtId="0" fontId="20" fillId="2" borderId="41" xfId="0" applyNumberFormat="1" applyFont="1" applyFill="1" applyBorder="1" applyAlignment="1">
      <alignment horizontal="center" vertical="center"/>
    </xf>
    <xf numFmtId="44" fontId="19" fillId="0" borderId="43" xfId="0" applyNumberFormat="1" applyFont="1" applyBorder="1" applyAlignment="1">
      <alignment horizontal="center" vertical="center"/>
    </xf>
    <xf numFmtId="44" fontId="20" fillId="0" borderId="0" xfId="0" applyNumberFormat="1" applyFont="1" applyAlignment="1">
      <alignment horizontal="center" vertical="center"/>
    </xf>
    <xf numFmtId="44" fontId="19" fillId="4" borderId="45" xfId="0" applyNumberFormat="1" applyFont="1" applyFill="1" applyBorder="1" applyAlignment="1">
      <alignment horizontal="center" vertical="center"/>
    </xf>
    <xf numFmtId="44" fontId="19" fillId="0" borderId="45" xfId="0" applyNumberFormat="1" applyFont="1" applyBorder="1" applyAlignment="1">
      <alignment horizontal="center" vertical="center"/>
    </xf>
    <xf numFmtId="44" fontId="19" fillId="4" borderId="47" xfId="0" applyNumberFormat="1" applyFont="1" applyFill="1" applyBorder="1" applyAlignment="1">
      <alignment horizontal="center" vertical="center"/>
    </xf>
    <xf numFmtId="57" fontId="19" fillId="4" borderId="2" xfId="0" applyNumberFormat="1" applyFont="1" applyFill="1" applyBorder="1" applyAlignment="1">
      <alignment horizontal="center" vertical="center"/>
    </xf>
    <xf numFmtId="57" fontId="20" fillId="2" borderId="6" xfId="0" applyNumberFormat="1" applyFont="1" applyFill="1" applyBorder="1" applyAlignment="1">
      <alignment horizontal="center" vertical="center"/>
    </xf>
    <xf numFmtId="57" fontId="20" fillId="2" borderId="4" xfId="0" applyNumberFormat="1" applyFont="1" applyFill="1" applyBorder="1" applyAlignment="1">
      <alignment horizontal="center" vertical="center"/>
    </xf>
    <xf numFmtId="57" fontId="19" fillId="0" borderId="42" xfId="0" applyNumberFormat="1" applyFont="1" applyBorder="1" applyAlignment="1">
      <alignment horizontal="center" vertical="center"/>
    </xf>
    <xf numFmtId="57" fontId="19" fillId="4" borderId="44" xfId="0" applyNumberFormat="1" applyFont="1" applyFill="1" applyBorder="1" applyAlignment="1">
      <alignment horizontal="center" vertical="center"/>
    </xf>
    <xf numFmtId="57" fontId="19" fillId="0" borderId="44" xfId="0" applyNumberFormat="1" applyFont="1" applyBorder="1" applyAlignment="1">
      <alignment horizontal="center" vertical="center"/>
    </xf>
    <xf numFmtId="57" fontId="19" fillId="4" borderId="46" xfId="0" applyNumberFormat="1" applyFont="1" applyFill="1" applyBorder="1" applyAlignment="1">
      <alignment horizontal="center" vertical="center"/>
    </xf>
    <xf numFmtId="178" fontId="20" fillId="0" borderId="0" xfId="0" applyNumberFormat="1" applyFont="1" applyAlignment="1">
      <alignment horizontal="center" vertical="center"/>
    </xf>
    <xf numFmtId="0" fontId="20" fillId="2" borderId="1" xfId="0" applyNumberFormat="1" applyFont="1" applyFill="1" applyBorder="1" applyAlignment="1">
      <alignment horizontal="center" vertical="center"/>
    </xf>
  </cellXfs>
  <cellStyles count="47">
    <cellStyle name="20% - 着色 1" xfId="24" builtinId="30" customBuiltin="1"/>
    <cellStyle name="20% - 着色 2" xfId="28" builtinId="34" customBuiltin="1"/>
    <cellStyle name="20% - 着色 3" xfId="32" builtinId="38" customBuiltin="1"/>
    <cellStyle name="20% - 着色 4" xfId="36" builtinId="42" customBuiltin="1"/>
    <cellStyle name="20% - 着色 5" xfId="40" builtinId="46" customBuiltin="1"/>
    <cellStyle name="20% - 着色 6" xfId="44" builtinId="50" customBuiltin="1"/>
    <cellStyle name="40% - 着色 1" xfId="25" builtinId="31" customBuiltin="1"/>
    <cellStyle name="40% - 着色 2" xfId="29" builtinId="35" customBuiltin="1"/>
    <cellStyle name="40% - 着色 3" xfId="33" builtinId="39" customBuiltin="1"/>
    <cellStyle name="40% - 着色 4" xfId="37" builtinId="43" customBuiltin="1"/>
    <cellStyle name="40% - 着色 5" xfId="41" builtinId="47" customBuiltin="1"/>
    <cellStyle name="40% - 着色 6" xfId="45" builtinId="51" customBuiltin="1"/>
    <cellStyle name="60% - 着色 1" xfId="26" builtinId="32" customBuiltin="1"/>
    <cellStyle name="60% - 着色 2" xfId="30" builtinId="36" customBuiltin="1"/>
    <cellStyle name="60% - 着色 3" xfId="34" builtinId="40" customBuiltin="1"/>
    <cellStyle name="60% - 着色 4" xfId="38" builtinId="44" customBuiltin="1"/>
    <cellStyle name="60% - 着色 5" xfId="42" builtinId="48" customBuiltin="1"/>
    <cellStyle name="60% - 着色 6" xfId="46" builtinId="52" customBuiltin="1"/>
    <cellStyle name="百分比" xfId="5" builtinId="5" customBuiltin="1"/>
    <cellStyle name="标题" xfId="6" builtinId="15" customBuiltin="1"/>
    <cellStyle name="标题 1" xfId="7" builtinId="16" customBuiltin="1"/>
    <cellStyle name="标题 2" xfId="8" builtinId="17" customBuiltin="1"/>
    <cellStyle name="标题 3" xfId="9" builtinId="18" customBuiltin="1"/>
    <cellStyle name="标题 4" xfId="10" builtinId="19" customBuiltin="1"/>
    <cellStyle name="差" xfId="12" builtinId="27" customBuiltin="1"/>
    <cellStyle name="常规" xfId="0" builtinId="0" customBuiltin="1"/>
    <cellStyle name="好" xfId="11" builtinId="26" customBuiltin="1"/>
    <cellStyle name="汇总" xfId="22" builtinId="25" customBuiltin="1"/>
    <cellStyle name="货币" xfId="3" builtinId="4" customBuiltin="1"/>
    <cellStyle name="货币[0]" xfId="4" builtinId="7" customBuiltin="1"/>
    <cellStyle name="计算" xfId="16" builtinId="22" customBuiltin="1"/>
    <cellStyle name="检查单元格" xfId="18" builtinId="23" customBuiltin="1"/>
    <cellStyle name="解释性文本" xfId="21" builtinId="53" customBuiltin="1"/>
    <cellStyle name="警告文本" xfId="19" builtinId="11" customBuiltin="1"/>
    <cellStyle name="链接单元格" xfId="17" builtinId="24" customBuiltin="1"/>
    <cellStyle name="千位分隔" xfId="1" builtinId="3" customBuiltin="1"/>
    <cellStyle name="千位分隔[0]" xfId="2" builtinId="6" customBuiltin="1"/>
    <cellStyle name="适中" xfId="13" builtinId="28" customBuiltin="1"/>
    <cellStyle name="输出" xfId="15" builtinId="21" customBuiltin="1"/>
    <cellStyle name="输入" xfId="14" builtinId="20" customBuiltin="1"/>
    <cellStyle name="着色 1" xfId="23" builtinId="29" customBuiltin="1"/>
    <cellStyle name="着色 2" xfId="27" builtinId="33" customBuiltin="1"/>
    <cellStyle name="着色 3" xfId="31" builtinId="37" customBuiltin="1"/>
    <cellStyle name="着色 4" xfId="35" builtinId="41" customBuiltin="1"/>
    <cellStyle name="着色 5" xfId="39" builtinId="45" customBuiltin="1"/>
    <cellStyle name="着色 6" xfId="43" builtinId="49" customBuiltin="1"/>
    <cellStyle name="注释" xfId="20" builtinId="10" customBuiltin="1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19448494864066"/>
          <c:y val="5.8119658119658121E-2"/>
          <c:w val="0.83359563850814944"/>
          <c:h val="0.865965677367252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现金流量图表!$N$3</c:f>
              <c:strCache>
                <c:ptCount val="1"/>
                <c:pt idx="0">
                  <c:v>不低于下限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现金流量图表!$M$4:$M$15</c:f>
              <c:numCache>
                <c:formatCode>m"月"</c:formatCode>
                <c:ptCount val="12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  <c:pt idx="6">
                  <c:v>43952</c:v>
                </c:pt>
                <c:pt idx="7">
                  <c:v>43983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>
                  <c:v>44105</c:v>
                </c:pt>
              </c:numCache>
            </c:numRef>
          </c:cat>
          <c:val>
            <c:numRef>
              <c:f>现金流量图表!$N$4:$N$15</c:f>
              <c:numCache>
                <c:formatCode>_("¥"* #,##0.00_);_("¥"* \(#,##0.00\);_("¥"* "-"??_);_(@_)</c:formatCode>
                <c:ptCount val="12"/>
                <c:pt idx="0">
                  <c:v>10000</c:v>
                </c:pt>
                <c:pt idx="1">
                  <c:v>8050</c:v>
                </c:pt>
                <c:pt idx="2">
                  <c:v>9350</c:v>
                </c:pt>
                <c:pt idx="3">
                  <c:v>0</c:v>
                </c:pt>
                <c:pt idx="4">
                  <c:v>2190</c:v>
                </c:pt>
                <c:pt idx="5">
                  <c:v>13590</c:v>
                </c:pt>
                <c:pt idx="6">
                  <c:v>13790</c:v>
                </c:pt>
                <c:pt idx="7">
                  <c:v>15290</c:v>
                </c:pt>
                <c:pt idx="8">
                  <c:v>16410</c:v>
                </c:pt>
                <c:pt idx="9">
                  <c:v>14360</c:v>
                </c:pt>
                <c:pt idx="10">
                  <c:v>16560</c:v>
                </c:pt>
                <c:pt idx="11">
                  <c:v>18780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3-4CE7-B897-FBFDF37D1590}"/>
            </c:ext>
          </c:extLst>
        </c:ser>
        <c:ser>
          <c:idx val="1"/>
          <c:order val="1"/>
          <c:tx>
            <c:strRef>
              <c:f>现金流量图表!$O$3</c:f>
              <c:strCache>
                <c:ptCount val="1"/>
                <c:pt idx="0">
                  <c:v>低于下限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现金流量图表!$M$4:$M$15</c:f>
              <c:numCache>
                <c:formatCode>m"月"</c:formatCode>
                <c:ptCount val="12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  <c:pt idx="6">
                  <c:v>43952</c:v>
                </c:pt>
                <c:pt idx="7">
                  <c:v>43983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>
                  <c:v>44105</c:v>
                </c:pt>
              </c:numCache>
            </c:numRef>
          </c:cat>
          <c:val>
            <c:numRef>
              <c:f>现金流量图表!$O$4:$O$15</c:f>
              <c:numCache>
                <c:formatCode>_("¥"* #,##0.00_);_("¥"* \(#,##0.00\);_("¥"*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890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3-4CE7-B897-FBFDF37D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8037200"/>
        <c:axId val="688042776"/>
      </c:barChart>
      <c:dateAx>
        <c:axId val="68803720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  <a:cs typeface="+mn-cs"/>
              </a:defRPr>
            </a:pPr>
            <a:endParaRPr lang="zh-CN"/>
          </a:p>
        </c:txPr>
        <c:crossAx val="688042776"/>
        <c:crosses val="autoZero"/>
        <c:auto val="1"/>
        <c:lblOffset val="100"/>
        <c:baseTimeUnit val="months"/>
      </c:dateAx>
      <c:valAx>
        <c:axId val="68804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¥&quot;* #,##0_);_(&quot;¥&quot;* \(#,##0\);_(&quot;¥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icrosoft YaHei UI" panose="020B0503020204020204" pitchFamily="34" charset="-122"/>
                <a:ea typeface="Microsoft YaHei UI" panose="020B0503020204020204" pitchFamily="34" charset="-122"/>
                <a:cs typeface="+mn-cs"/>
              </a:defRPr>
            </a:pPr>
            <a:endParaRPr lang="zh-CN"/>
          </a:p>
        </c:txPr>
        <c:crossAx val="68803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>
          <a:latin typeface="Microsoft YaHei UI" panose="020B0503020204020204" pitchFamily="34" charset="-122"/>
          <a:ea typeface="Microsoft YaHei UI" panose="020B0503020204020204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150863</xdr:rowOff>
    </xdr:from>
    <xdr:to>
      <xdr:col>15</xdr:col>
      <xdr:colOff>0</xdr:colOff>
      <xdr:row>1</xdr:row>
      <xdr:rowOff>0</xdr:rowOff>
    </xdr:to>
    <xdr:pic>
      <xdr:nvPicPr>
        <xdr:cNvPr id="2" name="图片 1" descr="蓝色波浪的抽象图像" title="横幅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150863"/>
          <a:ext cx="15321642" cy="1332316"/>
        </a:xfrm>
        <a:prstGeom prst="rect">
          <a:avLst/>
        </a:prstGeom>
      </xdr:spPr>
    </xdr:pic>
    <xdr:clientData/>
  </xdr:twoCellAnchor>
  <xdr:twoCellAnchor>
    <xdr:from>
      <xdr:col>1</xdr:col>
      <xdr:colOff>247652</xdr:colOff>
      <xdr:row>0</xdr:row>
      <xdr:rowOff>304800</xdr:rowOff>
    </xdr:from>
    <xdr:to>
      <xdr:col>3</xdr:col>
      <xdr:colOff>695325</xdr:colOff>
      <xdr:row>0</xdr:row>
      <xdr:rowOff>1343025</xdr:rowOff>
    </xdr:to>
    <xdr:sp macro="" textlink="">
      <xdr:nvSpPr>
        <xdr:cNvPr id="4" name="文本框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00052" y="304800"/>
          <a:ext cx="3733798" cy="1038225"/>
        </a:xfrm>
        <a:prstGeom prst="rect">
          <a:avLst/>
        </a:prstGeom>
        <a:noFill/>
        <a:ln w="9525" cmpd="sng">
          <a:solidFill>
            <a:schemeClr val="tx2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91440" algn="l" rtl="0"/>
          <a:r>
            <a:rPr lang="zh-cn" sz="2200">
              <a:solidFill>
                <a:schemeClr val="tx2">
                  <a:lumMod val="20000"/>
                  <a:lumOff val="80000"/>
                </a:schemeClr>
              </a:solidFill>
              <a:latin typeface="Microsoft YaHei UI" panose="020B0503020204020204" pitchFamily="34" charset="-122"/>
              <a:ea typeface="Microsoft YaHei UI" panose="020B0503020204020204" pitchFamily="34" charset="-122"/>
            </a:rPr>
            <a:t>公司</a:t>
          </a:r>
          <a:r>
            <a:rPr lang="zh-cn" sz="2200" baseline="0">
              <a:solidFill>
                <a:schemeClr val="tx2">
                  <a:lumMod val="20000"/>
                  <a:lumOff val="80000"/>
                </a:schemeClr>
              </a:solidFill>
              <a:latin typeface="Microsoft YaHei UI" panose="020B0503020204020204" pitchFamily="34" charset="-122"/>
              <a:ea typeface="Microsoft YaHei UI" panose="020B0503020204020204" pitchFamily="34" charset="-122"/>
            </a:rPr>
            <a:t>名称</a:t>
          </a:r>
        </a:p>
        <a:p>
          <a:pPr marL="91440" algn="l" rtl="0"/>
          <a:r>
            <a:rPr lang="zh-CN" altLang="en-US" sz="2200" baseline="0">
              <a:solidFill>
                <a:schemeClr val="bg2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rPr>
            <a:t>现金流量预测</a:t>
          </a:r>
          <a:endParaRPr lang="en-US" sz="2200">
            <a:solidFill>
              <a:schemeClr val="bg2"/>
            </a:solidFill>
            <a:latin typeface="Microsoft YaHei UI" panose="020B0503020204020204" pitchFamily="34" charset="-122"/>
            <a:ea typeface="Microsoft YaHei UI" panose="020B0503020204020204" pitchFamily="34" charset="-122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144059</xdr:rowOff>
    </xdr:from>
    <xdr:to>
      <xdr:col>11</xdr:col>
      <xdr:colOff>0</xdr:colOff>
      <xdr:row>1</xdr:row>
      <xdr:rowOff>0</xdr:rowOff>
    </xdr:to>
    <xdr:pic>
      <xdr:nvPicPr>
        <xdr:cNvPr id="5" name="图片 4" descr="蓝色波浪的抽象图像" title="横幅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882" y="144059"/>
          <a:ext cx="9144000" cy="133511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</xdr:row>
      <xdr:rowOff>428624</xdr:rowOff>
    </xdr:from>
    <xdr:to>
      <xdr:col>11</xdr:col>
      <xdr:colOff>0</xdr:colOff>
      <xdr:row>14</xdr:row>
      <xdr:rowOff>276224</xdr:rowOff>
    </xdr:to>
    <xdr:graphicFrame macro="">
      <xdr:nvGraphicFramePr>
        <xdr:cNvPr id="2" name="图表 1" descr="现金流量图表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87086</xdr:colOff>
      <xdr:row>0</xdr:row>
      <xdr:rowOff>704850</xdr:rowOff>
    </xdr:from>
    <xdr:to>
      <xdr:col>7</xdr:col>
      <xdr:colOff>104775</xdr:colOff>
      <xdr:row>0</xdr:row>
      <xdr:rowOff>1390650</xdr:rowOff>
    </xdr:to>
    <xdr:sp macro="" textlink="">
      <xdr:nvSpPr>
        <xdr:cNvPr id="9" name="文本框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39486" y="704850"/>
          <a:ext cx="5265964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rtl="0"/>
          <a:r>
            <a:rPr lang="zh-cn" sz="2400" baseline="0">
              <a:solidFill>
                <a:schemeClr val="bg2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rPr>
            <a:t>现金流图表</a:t>
          </a:r>
          <a:endParaRPr lang="en-US" sz="2400">
            <a:solidFill>
              <a:schemeClr val="bg2"/>
            </a:solidFill>
            <a:latin typeface="Microsoft YaHei UI" panose="020B0503020204020204" pitchFamily="34" charset="-122"/>
            <a:ea typeface="Microsoft YaHei UI" panose="020B0503020204020204" pitchFamily="34" charset="-122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Templates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R64"/>
  <sheetViews>
    <sheetView showGridLines="0" tabSelected="1" zoomScaleNormal="100" workbookViewId="0"/>
  </sheetViews>
  <sheetFormatPr defaultColWidth="8.88671875" defaultRowHeight="21.95" customHeight="1" x14ac:dyDescent="0.3"/>
  <cols>
    <col min="1" max="1" width="1.77734375" style="5" customWidth="1"/>
    <col min="2" max="2" width="26.77734375" style="3" customWidth="1"/>
    <col min="3" max="14" width="11.5546875" style="4" customWidth="1"/>
    <col min="15" max="15" width="12.77734375" style="4" customWidth="1"/>
    <col min="16" max="16" width="1.77734375" style="5" customWidth="1"/>
    <col min="17" max="16384" width="8.88671875" style="5"/>
  </cols>
  <sheetData>
    <row r="1" spans="2:18" ht="116.25" customHeight="1" x14ac:dyDescent="0.3">
      <c r="P1" s="5" t="s">
        <v>53</v>
      </c>
    </row>
    <row r="2" spans="2:18" ht="21" customHeight="1" x14ac:dyDescent="0.3"/>
    <row r="3" spans="2:18" s="10" customFormat="1" ht="32.1" customHeight="1" x14ac:dyDescent="0.3">
      <c r="B3" s="6" t="s">
        <v>0</v>
      </c>
      <c r="C3" s="7">
        <v>10000</v>
      </c>
      <c r="D3" s="4"/>
      <c r="E3" s="8" t="s">
        <v>51</v>
      </c>
      <c r="F3" s="59">
        <f ca="1">DATE(YEAR(TODAY()),MONTH(TODAY())+1,1)</f>
        <v>43770</v>
      </c>
      <c r="G3" s="9"/>
      <c r="H3" s="6" t="s">
        <v>52</v>
      </c>
      <c r="I3" s="4"/>
      <c r="J3" s="7">
        <v>2000</v>
      </c>
      <c r="K3" s="9"/>
      <c r="L3" s="9"/>
      <c r="M3" s="9"/>
      <c r="N3" s="9"/>
      <c r="O3" s="9"/>
    </row>
    <row r="4" spans="2:18" ht="21.95" customHeight="1" x14ac:dyDescent="0.3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spans="2:18" s="2" customFormat="1" ht="32.1" customHeight="1" x14ac:dyDescent="0.3">
      <c r="B5" s="1"/>
      <c r="C5" s="60">
        <f ca="1">IF(开始日期="","",开始日期)</f>
        <v>43770</v>
      </c>
      <c r="D5" s="61">
        <f ca="1">IF(C5="","",DATE(YEAR(C5),MONTH(C5)+1,1))</f>
        <v>43800</v>
      </c>
      <c r="E5" s="61">
        <f t="shared" ref="E5:N5" ca="1" si="0">IF(D5="","",DATE(YEAR(D5),MONTH(D5)+1,1))</f>
        <v>43831</v>
      </c>
      <c r="F5" s="61">
        <f t="shared" ca="1" si="0"/>
        <v>43862</v>
      </c>
      <c r="G5" s="61">
        <f t="shared" ca="1" si="0"/>
        <v>43891</v>
      </c>
      <c r="H5" s="61">
        <f t="shared" ca="1" si="0"/>
        <v>43922</v>
      </c>
      <c r="I5" s="61">
        <f t="shared" ca="1" si="0"/>
        <v>43952</v>
      </c>
      <c r="J5" s="61">
        <f t="shared" ca="1" si="0"/>
        <v>43983</v>
      </c>
      <c r="K5" s="61">
        <f t="shared" ca="1" si="0"/>
        <v>44013</v>
      </c>
      <c r="L5" s="61">
        <f t="shared" ca="1" si="0"/>
        <v>44044</v>
      </c>
      <c r="M5" s="61">
        <f t="shared" ca="1" si="0"/>
        <v>44075</v>
      </c>
      <c r="N5" s="61">
        <f t="shared" ca="1" si="0"/>
        <v>44105</v>
      </c>
      <c r="O5" s="67" t="s">
        <v>58</v>
      </c>
    </row>
    <row r="6" spans="2:18" s="10" customFormat="1" ht="30.75" customHeight="1" x14ac:dyDescent="0.3">
      <c r="B6" s="6" t="s">
        <v>1</v>
      </c>
      <c r="C6" s="11">
        <f>C3</f>
        <v>10000</v>
      </c>
      <c r="D6" s="12">
        <f t="shared" ref="D6:N6" si="1">C55</f>
        <v>8050</v>
      </c>
      <c r="E6" s="12">
        <f t="shared" si="1"/>
        <v>9350</v>
      </c>
      <c r="F6" s="12">
        <f t="shared" si="1"/>
        <v>890</v>
      </c>
      <c r="G6" s="12">
        <f t="shared" si="1"/>
        <v>2190</v>
      </c>
      <c r="H6" s="12">
        <f t="shared" si="1"/>
        <v>13590</v>
      </c>
      <c r="I6" s="12">
        <f t="shared" si="1"/>
        <v>13790</v>
      </c>
      <c r="J6" s="12">
        <f t="shared" si="1"/>
        <v>15290</v>
      </c>
      <c r="K6" s="12">
        <f t="shared" si="1"/>
        <v>16410</v>
      </c>
      <c r="L6" s="12">
        <f t="shared" si="1"/>
        <v>14360</v>
      </c>
      <c r="M6" s="12">
        <f t="shared" si="1"/>
        <v>16560</v>
      </c>
      <c r="N6" s="12">
        <f t="shared" si="1"/>
        <v>18780</v>
      </c>
      <c r="O6" s="67"/>
      <c r="Q6" s="2"/>
      <c r="R6" s="2"/>
    </row>
    <row r="7" spans="2:18" ht="9" customHeight="1" x14ac:dyDescent="0.3">
      <c r="Q7" s="10"/>
      <c r="R7" s="10"/>
    </row>
    <row r="8" spans="2:18" ht="21.95" customHeight="1" x14ac:dyDescent="0.3">
      <c r="B8" s="13" t="s">
        <v>2</v>
      </c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2:18" ht="9" customHeight="1" x14ac:dyDescent="0.3"/>
    <row r="10" spans="2:18" s="10" customFormat="1" ht="21.95" customHeight="1" x14ac:dyDescent="0.3">
      <c r="B10" s="6" t="s">
        <v>3</v>
      </c>
      <c r="C10" s="15">
        <v>2500</v>
      </c>
      <c r="D10" s="15">
        <v>3000</v>
      </c>
      <c r="E10" s="15">
        <v>3600</v>
      </c>
      <c r="F10" s="15">
        <v>3000</v>
      </c>
      <c r="G10" s="15">
        <v>14000</v>
      </c>
      <c r="H10" s="15">
        <v>6000</v>
      </c>
      <c r="I10" s="15">
        <v>3000</v>
      </c>
      <c r="J10" s="15">
        <v>2800</v>
      </c>
      <c r="K10" s="15">
        <v>3500</v>
      </c>
      <c r="L10" s="15">
        <v>4000</v>
      </c>
      <c r="M10" s="15">
        <v>3800</v>
      </c>
      <c r="N10" s="15">
        <v>4200</v>
      </c>
      <c r="O10" s="16">
        <f t="shared" ref="O10:O16" si="2">SUM(C10:N10)</f>
        <v>53400</v>
      </c>
    </row>
    <row r="11" spans="2:18" s="10" customFormat="1" ht="21.95" customHeight="1" x14ac:dyDescent="0.3">
      <c r="B11" s="6" t="s">
        <v>4</v>
      </c>
      <c r="C11" s="17"/>
      <c r="D11" s="17"/>
      <c r="E11" s="17">
        <v>200</v>
      </c>
      <c r="F11" s="17"/>
      <c r="G11" s="17"/>
      <c r="H11" s="17"/>
      <c r="I11" s="17"/>
      <c r="J11" s="17"/>
      <c r="K11" s="17"/>
      <c r="L11" s="17"/>
      <c r="M11" s="17"/>
      <c r="N11" s="17"/>
      <c r="O11" s="18">
        <f t="shared" si="2"/>
        <v>200</v>
      </c>
    </row>
    <row r="12" spans="2:18" s="10" customFormat="1" ht="21.95" customHeight="1" x14ac:dyDescent="0.3">
      <c r="B12" s="6" t="s">
        <v>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8">
        <f t="shared" si="2"/>
        <v>0</v>
      </c>
    </row>
    <row r="13" spans="2:18" s="10" customFormat="1" ht="21.95" customHeight="1" x14ac:dyDescent="0.3">
      <c r="B13" s="6" t="s">
        <v>6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8">
        <f t="shared" si="2"/>
        <v>0</v>
      </c>
    </row>
    <row r="14" spans="2:18" s="10" customFormat="1" ht="21.95" customHeight="1" x14ac:dyDescent="0.3">
      <c r="B14" s="6" t="s">
        <v>7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8">
        <f t="shared" si="2"/>
        <v>0</v>
      </c>
    </row>
    <row r="15" spans="2:18" s="10" customFormat="1" ht="21.95" customHeight="1" x14ac:dyDescent="0.3">
      <c r="B15" s="6" t="s">
        <v>8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8">
        <f t="shared" si="2"/>
        <v>0</v>
      </c>
    </row>
    <row r="16" spans="2:18" s="10" customFormat="1" ht="21.95" customHeight="1" x14ac:dyDescent="0.3">
      <c r="B16" s="6" t="s">
        <v>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8">
        <f t="shared" si="2"/>
        <v>0</v>
      </c>
    </row>
    <row r="17" spans="2:15" s="10" customFormat="1" ht="32.1" customHeight="1" x14ac:dyDescent="0.3">
      <c r="B17" s="19" t="s">
        <v>10</v>
      </c>
      <c r="C17" s="20">
        <f>SUM(C10,C12:C16,(C11*-1))</f>
        <v>2500</v>
      </c>
      <c r="D17" s="21">
        <f t="shared" ref="D17:N17" si="3">SUM(D10,D12:D16,(D11*-1))</f>
        <v>3000</v>
      </c>
      <c r="E17" s="21">
        <f t="shared" si="3"/>
        <v>3400</v>
      </c>
      <c r="F17" s="21">
        <f t="shared" si="3"/>
        <v>3000</v>
      </c>
      <c r="G17" s="21">
        <f t="shared" si="3"/>
        <v>14000</v>
      </c>
      <c r="H17" s="21">
        <f t="shared" si="3"/>
        <v>6000</v>
      </c>
      <c r="I17" s="21">
        <f t="shared" si="3"/>
        <v>3000</v>
      </c>
      <c r="J17" s="21">
        <f t="shared" si="3"/>
        <v>2800</v>
      </c>
      <c r="K17" s="21">
        <f t="shared" si="3"/>
        <v>3500</v>
      </c>
      <c r="L17" s="21">
        <f t="shared" si="3"/>
        <v>4000</v>
      </c>
      <c r="M17" s="21">
        <f t="shared" si="3"/>
        <v>3800</v>
      </c>
      <c r="N17" s="21">
        <f t="shared" si="3"/>
        <v>4200</v>
      </c>
      <c r="O17" s="22">
        <f>SUM(O10:O16)</f>
        <v>53600</v>
      </c>
    </row>
    <row r="18" spans="2:15" s="10" customFormat="1" ht="32.1" customHeight="1" x14ac:dyDescent="0.3">
      <c r="B18" s="19" t="s">
        <v>11</v>
      </c>
      <c r="C18" s="23">
        <f t="shared" ref="C18:N18" si="4">(C6+C17)</f>
        <v>12500</v>
      </c>
      <c r="D18" s="24">
        <f t="shared" si="4"/>
        <v>11050</v>
      </c>
      <c r="E18" s="24">
        <f t="shared" si="4"/>
        <v>12750</v>
      </c>
      <c r="F18" s="24">
        <f t="shared" si="4"/>
        <v>3890</v>
      </c>
      <c r="G18" s="24">
        <f t="shared" si="4"/>
        <v>16190</v>
      </c>
      <c r="H18" s="24">
        <f t="shared" si="4"/>
        <v>19590</v>
      </c>
      <c r="I18" s="24">
        <f t="shared" si="4"/>
        <v>16790</v>
      </c>
      <c r="J18" s="24">
        <f t="shared" si="4"/>
        <v>18090</v>
      </c>
      <c r="K18" s="24">
        <f t="shared" si="4"/>
        <v>19910</v>
      </c>
      <c r="L18" s="24">
        <f t="shared" si="4"/>
        <v>18360</v>
      </c>
      <c r="M18" s="24">
        <f t="shared" si="4"/>
        <v>20360</v>
      </c>
      <c r="N18" s="24">
        <f t="shared" si="4"/>
        <v>22980</v>
      </c>
      <c r="O18" s="25"/>
    </row>
    <row r="19" spans="2:15" ht="9" customHeight="1" x14ac:dyDescent="0.3"/>
    <row r="20" spans="2:15" ht="21.95" customHeight="1" x14ac:dyDescent="0.3">
      <c r="B20" s="13" t="s">
        <v>12</v>
      </c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</row>
    <row r="21" spans="2:15" ht="9" customHeight="1" x14ac:dyDescent="0.3"/>
    <row r="22" spans="2:15" s="10" customFormat="1" ht="21.95" customHeight="1" x14ac:dyDescent="0.3">
      <c r="B22" s="6" t="s">
        <v>13</v>
      </c>
      <c r="C22" s="26">
        <v>3000</v>
      </c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16">
        <f t="shared" ref="O22:O53" si="5">SUM(C22:N22)</f>
        <v>3000</v>
      </c>
    </row>
    <row r="23" spans="2:15" s="10" customFormat="1" ht="21.95" customHeight="1" x14ac:dyDescent="0.3">
      <c r="B23" s="6" t="s">
        <v>14</v>
      </c>
      <c r="C23" s="17">
        <v>250</v>
      </c>
      <c r="D23" s="17">
        <v>300</v>
      </c>
      <c r="E23" s="17">
        <v>360</v>
      </c>
      <c r="F23" s="17">
        <v>300</v>
      </c>
      <c r="G23" s="17">
        <v>1400</v>
      </c>
      <c r="H23" s="17">
        <v>400</v>
      </c>
      <c r="I23" s="17">
        <v>300</v>
      </c>
      <c r="J23" s="17">
        <v>280</v>
      </c>
      <c r="K23" s="17">
        <v>350</v>
      </c>
      <c r="L23" s="17">
        <v>400</v>
      </c>
      <c r="M23" s="17">
        <v>380</v>
      </c>
      <c r="N23" s="17">
        <v>420</v>
      </c>
      <c r="O23" s="18">
        <f t="shared" si="5"/>
        <v>5140</v>
      </c>
    </row>
    <row r="24" spans="2:15" s="10" customFormat="1" ht="21.95" customHeight="1" x14ac:dyDescent="0.3">
      <c r="B24" s="6" t="s">
        <v>15</v>
      </c>
      <c r="C24" s="26"/>
      <c r="D24" s="26">
        <v>200</v>
      </c>
      <c r="E24" s="26"/>
      <c r="F24" s="26">
        <v>200</v>
      </c>
      <c r="G24" s="26"/>
      <c r="H24" s="26">
        <v>200</v>
      </c>
      <c r="I24" s="26"/>
      <c r="J24" s="26">
        <v>200</v>
      </c>
      <c r="K24" s="26"/>
      <c r="L24" s="26">
        <v>200</v>
      </c>
      <c r="M24" s="26"/>
      <c r="N24" s="26">
        <v>200</v>
      </c>
      <c r="O24" s="18">
        <f t="shared" si="5"/>
        <v>1200</v>
      </c>
    </row>
    <row r="25" spans="2:15" s="10" customFormat="1" ht="21.95" customHeight="1" x14ac:dyDescent="0.3">
      <c r="B25" s="6" t="s">
        <v>16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8">
        <f t="shared" si="5"/>
        <v>0</v>
      </c>
    </row>
    <row r="26" spans="2:15" s="10" customFormat="1" ht="21.95" customHeight="1" x14ac:dyDescent="0.3">
      <c r="B26" s="6" t="s">
        <v>17</v>
      </c>
      <c r="C26" s="26"/>
      <c r="D26" s="26"/>
      <c r="E26" s="26">
        <v>4000</v>
      </c>
      <c r="F26" s="26"/>
      <c r="G26" s="26"/>
      <c r="H26" s="26">
        <v>4000</v>
      </c>
      <c r="I26" s="26"/>
      <c r="J26" s="26"/>
      <c r="K26" s="26">
        <v>4000</v>
      </c>
      <c r="L26" s="26"/>
      <c r="M26" s="26"/>
      <c r="N26" s="26">
        <v>4000</v>
      </c>
      <c r="O26" s="18">
        <f t="shared" si="5"/>
        <v>16000</v>
      </c>
    </row>
    <row r="27" spans="2:15" s="10" customFormat="1" ht="21.95" customHeight="1" x14ac:dyDescent="0.3">
      <c r="B27" s="6" t="s">
        <v>18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8">
        <f t="shared" si="5"/>
        <v>0</v>
      </c>
    </row>
    <row r="28" spans="2:15" s="10" customFormat="1" ht="21.95" customHeight="1" x14ac:dyDescent="0.3">
      <c r="B28" s="6" t="s">
        <v>19</v>
      </c>
      <c r="C28" s="26">
        <v>1200</v>
      </c>
      <c r="D28" s="26">
        <v>1200</v>
      </c>
      <c r="E28" s="26">
        <v>7500</v>
      </c>
      <c r="F28" s="26">
        <v>1200</v>
      </c>
      <c r="G28" s="26">
        <v>1200</v>
      </c>
      <c r="H28" s="26">
        <v>1200</v>
      </c>
      <c r="I28" s="26">
        <v>1200</v>
      </c>
      <c r="J28" s="26">
        <v>1200</v>
      </c>
      <c r="K28" s="26">
        <v>1200</v>
      </c>
      <c r="L28" s="26">
        <v>1200</v>
      </c>
      <c r="M28" s="26">
        <v>1200</v>
      </c>
      <c r="N28" s="26">
        <v>1200</v>
      </c>
      <c r="O28" s="18">
        <f t="shared" si="5"/>
        <v>20700</v>
      </c>
    </row>
    <row r="29" spans="2:15" s="10" customFormat="1" ht="21.95" customHeight="1" x14ac:dyDescent="0.3">
      <c r="B29" s="6" t="s">
        <v>20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8">
        <f t="shared" si="5"/>
        <v>0</v>
      </c>
    </row>
    <row r="30" spans="2:15" s="10" customFormat="1" ht="21.95" customHeight="1" x14ac:dyDescent="0.3">
      <c r="B30" s="6" t="s">
        <v>21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18">
        <f t="shared" si="5"/>
        <v>0</v>
      </c>
    </row>
    <row r="31" spans="2:15" s="10" customFormat="1" ht="21.95" customHeight="1" x14ac:dyDescent="0.3">
      <c r="B31" s="6" t="s">
        <v>22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8">
        <f t="shared" si="5"/>
        <v>0</v>
      </c>
    </row>
    <row r="32" spans="2:15" s="10" customFormat="1" ht="21.95" customHeight="1" x14ac:dyDescent="0.3">
      <c r="B32" s="6" t="s">
        <v>23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18">
        <f t="shared" si="5"/>
        <v>0</v>
      </c>
    </row>
    <row r="33" spans="2:15" s="10" customFormat="1" ht="21.95" customHeight="1" x14ac:dyDescent="0.3">
      <c r="B33" s="6" t="s">
        <v>24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8">
        <f t="shared" si="5"/>
        <v>0</v>
      </c>
    </row>
    <row r="34" spans="2:15" s="10" customFormat="1" ht="21.95" customHeight="1" x14ac:dyDescent="0.3">
      <c r="B34" s="6" t="s">
        <v>25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18">
        <f t="shared" si="5"/>
        <v>0</v>
      </c>
    </row>
    <row r="35" spans="2:15" s="10" customFormat="1" ht="21.95" customHeight="1" x14ac:dyDescent="0.3">
      <c r="B35" s="6" t="s">
        <v>26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8">
        <f t="shared" si="5"/>
        <v>0</v>
      </c>
    </row>
    <row r="36" spans="2:15" s="10" customFormat="1" ht="21.95" customHeight="1" x14ac:dyDescent="0.3">
      <c r="B36" s="6" t="s">
        <v>27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18">
        <f t="shared" si="5"/>
        <v>0</v>
      </c>
    </row>
    <row r="37" spans="2:15" s="10" customFormat="1" ht="21.95" customHeight="1" x14ac:dyDescent="0.3">
      <c r="B37" s="6" t="s">
        <v>28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8">
        <f t="shared" si="5"/>
        <v>0</v>
      </c>
    </row>
    <row r="38" spans="2:15" s="10" customFormat="1" ht="21.95" customHeight="1" x14ac:dyDescent="0.3">
      <c r="B38" s="6" t="s">
        <v>29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18">
        <f t="shared" si="5"/>
        <v>0</v>
      </c>
    </row>
    <row r="39" spans="2:15" s="10" customFormat="1" ht="21.95" customHeight="1" x14ac:dyDescent="0.3">
      <c r="B39" s="6" t="s">
        <v>30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8">
        <f t="shared" si="5"/>
        <v>0</v>
      </c>
    </row>
    <row r="40" spans="2:15" s="10" customFormat="1" ht="21.95" customHeight="1" x14ac:dyDescent="0.3">
      <c r="B40" s="6" t="s">
        <v>31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18">
        <f t="shared" si="5"/>
        <v>0</v>
      </c>
    </row>
    <row r="41" spans="2:15" s="10" customFormat="1" ht="21.95" customHeight="1" x14ac:dyDescent="0.3">
      <c r="B41" s="6" t="s">
        <v>32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8">
        <f t="shared" si="5"/>
        <v>0</v>
      </c>
    </row>
    <row r="42" spans="2:15" s="10" customFormat="1" ht="21.95" customHeight="1" x14ac:dyDescent="0.3">
      <c r="B42" s="6" t="s">
        <v>33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18">
        <f t="shared" si="5"/>
        <v>0</v>
      </c>
    </row>
    <row r="43" spans="2:15" s="10" customFormat="1" ht="21.95" customHeight="1" x14ac:dyDescent="0.3">
      <c r="B43" s="6" t="s">
        <v>34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8">
        <f t="shared" si="5"/>
        <v>0</v>
      </c>
    </row>
    <row r="44" spans="2:15" s="10" customFormat="1" ht="21.95" customHeight="1" x14ac:dyDescent="0.3">
      <c r="B44" s="6" t="s">
        <v>34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18">
        <f t="shared" si="5"/>
        <v>0</v>
      </c>
    </row>
    <row r="45" spans="2:15" s="10" customFormat="1" ht="21.95" customHeight="1" x14ac:dyDescent="0.3">
      <c r="B45" s="6" t="s">
        <v>34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8">
        <f t="shared" si="5"/>
        <v>0</v>
      </c>
    </row>
    <row r="46" spans="2:15" s="10" customFormat="1" ht="21.95" customHeight="1" x14ac:dyDescent="0.3">
      <c r="B46" s="6" t="s">
        <v>35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18">
        <f t="shared" si="5"/>
        <v>0</v>
      </c>
    </row>
    <row r="47" spans="2:15" s="10" customFormat="1" ht="30" customHeight="1" x14ac:dyDescent="0.3">
      <c r="B47" s="19" t="s">
        <v>36</v>
      </c>
      <c r="C47" s="27">
        <f t="shared" ref="C47:N47" si="6">SUM(C22:C46)</f>
        <v>4450</v>
      </c>
      <c r="D47" s="28">
        <f t="shared" si="6"/>
        <v>1700</v>
      </c>
      <c r="E47" s="28">
        <f t="shared" si="6"/>
        <v>11860</v>
      </c>
      <c r="F47" s="28">
        <f t="shared" si="6"/>
        <v>1700</v>
      </c>
      <c r="G47" s="28">
        <f t="shared" si="6"/>
        <v>2600</v>
      </c>
      <c r="H47" s="28">
        <f t="shared" si="6"/>
        <v>5800</v>
      </c>
      <c r="I47" s="28">
        <f t="shared" si="6"/>
        <v>1500</v>
      </c>
      <c r="J47" s="28">
        <f t="shared" si="6"/>
        <v>1680</v>
      </c>
      <c r="K47" s="28">
        <f t="shared" si="6"/>
        <v>5550</v>
      </c>
      <c r="L47" s="28">
        <f t="shared" si="6"/>
        <v>1800</v>
      </c>
      <c r="M47" s="28">
        <f t="shared" si="6"/>
        <v>1580</v>
      </c>
      <c r="N47" s="28">
        <f t="shared" si="6"/>
        <v>5820</v>
      </c>
      <c r="O47" s="25">
        <f t="shared" si="5"/>
        <v>46040</v>
      </c>
    </row>
    <row r="48" spans="2:15" ht="9" customHeight="1" x14ac:dyDescent="0.3"/>
    <row r="49" spans="2:15" s="10" customFormat="1" ht="21.95" customHeight="1" x14ac:dyDescent="0.3">
      <c r="B49" s="6" t="s">
        <v>37</v>
      </c>
      <c r="C49" s="29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1">
        <f t="shared" si="5"/>
        <v>0</v>
      </c>
    </row>
    <row r="50" spans="2:15" s="10" customFormat="1" ht="21.95" customHeight="1" x14ac:dyDescent="0.3">
      <c r="B50" s="6" t="s">
        <v>38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8">
        <f t="shared" si="5"/>
        <v>0</v>
      </c>
    </row>
    <row r="51" spans="2:15" s="10" customFormat="1" ht="21.95" customHeight="1" x14ac:dyDescent="0.3">
      <c r="B51" s="6" t="s">
        <v>39</v>
      </c>
      <c r="C51" s="32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33">
        <f t="shared" si="5"/>
        <v>0</v>
      </c>
    </row>
    <row r="52" spans="2:15" s="10" customFormat="1" ht="21.95" customHeight="1" x14ac:dyDescent="0.3">
      <c r="B52" s="6" t="s">
        <v>40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8">
        <f t="shared" si="5"/>
        <v>0</v>
      </c>
    </row>
    <row r="53" spans="2:15" s="10" customFormat="1" ht="21.95" customHeight="1" x14ac:dyDescent="0.3">
      <c r="B53" s="6" t="s">
        <v>41</v>
      </c>
      <c r="C53" s="32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33">
        <f t="shared" si="5"/>
        <v>0</v>
      </c>
    </row>
    <row r="54" spans="2:15" s="10" customFormat="1" ht="30" customHeight="1" x14ac:dyDescent="0.3">
      <c r="B54" s="19" t="s">
        <v>42</v>
      </c>
      <c r="C54" s="34">
        <f>C47-SUM(C49:C53)</f>
        <v>4450</v>
      </c>
      <c r="D54" s="21">
        <f t="shared" ref="D54:N54" si="7">D47-SUM(D49:D53)</f>
        <v>1700</v>
      </c>
      <c r="E54" s="21">
        <f t="shared" si="7"/>
        <v>11860</v>
      </c>
      <c r="F54" s="21">
        <f t="shared" si="7"/>
        <v>1700</v>
      </c>
      <c r="G54" s="21">
        <f t="shared" si="7"/>
        <v>2600</v>
      </c>
      <c r="H54" s="21">
        <f t="shared" si="7"/>
        <v>5800</v>
      </c>
      <c r="I54" s="21">
        <f t="shared" si="7"/>
        <v>1500</v>
      </c>
      <c r="J54" s="21">
        <f t="shared" si="7"/>
        <v>1680</v>
      </c>
      <c r="K54" s="21">
        <f t="shared" si="7"/>
        <v>5550</v>
      </c>
      <c r="L54" s="21">
        <f t="shared" si="7"/>
        <v>1800</v>
      </c>
      <c r="M54" s="21">
        <f t="shared" si="7"/>
        <v>1580</v>
      </c>
      <c r="N54" s="21">
        <f t="shared" si="7"/>
        <v>5820</v>
      </c>
      <c r="O54" s="35">
        <f>SUM(O47,O49:O53)</f>
        <v>46040</v>
      </c>
    </row>
    <row r="55" spans="2:15" s="10" customFormat="1" ht="30" customHeight="1" x14ac:dyDescent="0.3">
      <c r="B55" s="19" t="s">
        <v>43</v>
      </c>
      <c r="C55" s="36">
        <f t="shared" ref="C55:N55" si="8">(C18-C54)</f>
        <v>8050</v>
      </c>
      <c r="D55" s="37">
        <f t="shared" si="8"/>
        <v>9350</v>
      </c>
      <c r="E55" s="37">
        <f t="shared" si="8"/>
        <v>890</v>
      </c>
      <c r="F55" s="37">
        <f t="shared" si="8"/>
        <v>2190</v>
      </c>
      <c r="G55" s="37">
        <f t="shared" si="8"/>
        <v>13590</v>
      </c>
      <c r="H55" s="37">
        <f t="shared" si="8"/>
        <v>13790</v>
      </c>
      <c r="I55" s="37">
        <f t="shared" si="8"/>
        <v>15290</v>
      </c>
      <c r="J55" s="37">
        <f t="shared" si="8"/>
        <v>16410</v>
      </c>
      <c r="K55" s="37">
        <f t="shared" si="8"/>
        <v>14360</v>
      </c>
      <c r="L55" s="37">
        <f t="shared" si="8"/>
        <v>16560</v>
      </c>
      <c r="M55" s="37">
        <f t="shared" si="8"/>
        <v>18780</v>
      </c>
      <c r="N55" s="37">
        <f t="shared" si="8"/>
        <v>17160</v>
      </c>
      <c r="O55" s="38"/>
    </row>
    <row r="57" spans="2:15" ht="21.95" customHeight="1" x14ac:dyDescent="0.3">
      <c r="B57" s="13" t="s">
        <v>44</v>
      </c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</row>
    <row r="58" spans="2:15" ht="9" customHeight="1" x14ac:dyDescent="0.3"/>
    <row r="59" spans="2:15" s="10" customFormat="1" ht="21.95" customHeight="1" x14ac:dyDescent="0.3">
      <c r="B59" s="6" t="s">
        <v>45</v>
      </c>
      <c r="C59" s="39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1"/>
      <c r="O59" s="42"/>
    </row>
    <row r="60" spans="2:15" s="10" customFormat="1" ht="21.95" customHeight="1" x14ac:dyDescent="0.3">
      <c r="B60" s="6" t="s">
        <v>46</v>
      </c>
      <c r="C60" s="43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44"/>
    </row>
    <row r="61" spans="2:15" s="10" customFormat="1" ht="21.95" customHeight="1" x14ac:dyDescent="0.3">
      <c r="B61" s="6" t="s">
        <v>47</v>
      </c>
      <c r="C61" s="45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46"/>
      <c r="O61" s="47"/>
    </row>
    <row r="62" spans="2:15" s="10" customFormat="1" ht="21.95" customHeight="1" x14ac:dyDescent="0.3">
      <c r="B62" s="6" t="s">
        <v>48</v>
      </c>
      <c r="C62" s="43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44"/>
    </row>
    <row r="63" spans="2:15" s="10" customFormat="1" ht="21.95" customHeight="1" x14ac:dyDescent="0.3">
      <c r="B63" s="6" t="s">
        <v>49</v>
      </c>
      <c r="C63" s="45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46"/>
      <c r="O63" s="47"/>
    </row>
    <row r="64" spans="2:15" s="10" customFormat="1" ht="21.95" customHeight="1" x14ac:dyDescent="0.3">
      <c r="B64" s="6" t="s">
        <v>50</v>
      </c>
      <c r="C64" s="48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50"/>
    </row>
  </sheetData>
  <mergeCells count="1">
    <mergeCell ref="O5:O6"/>
  </mergeCells>
  <phoneticPr fontId="1" type="noConversion"/>
  <conditionalFormatting sqref="O10:O18 C17:N18 C47:O47 O22:O46 O49:O55 C54:N55">
    <cfRule type="cellIs" dxfId="1" priority="2" operator="lessThan">
      <formula>0</formula>
    </cfRule>
  </conditionalFormatting>
  <conditionalFormatting sqref="C6:N6">
    <cfRule type="expression" dxfId="0" priority="1">
      <formula>C6&lt;现金下限</formula>
    </cfRule>
  </conditionalFormatting>
  <dataValidations count="11">
    <dataValidation allowBlank="1" showInputMessage="1" showErrorMessage="1" prompt="以正数输入将退款和补贴金额" sqref="C11:N11" xr:uid="{00000000-0002-0000-0000-000000000000}"/>
    <dataValidation allowBlank="1" showInputMessage="1" showErrorMessage="1" prompt="输入保险费用，如责任保险和火灾保险" sqref="C26:N26" xr:uid="{00000000-0002-0000-0000-000001000000}"/>
    <dataValidation allowBlank="1" showInputMessage="1" showErrorMessage="1" prompt="输入包含在已售出商品成本 (COGS) 中的材料和补充费用" sqref="C28:N28" xr:uid="{00000000-0002-0000-0000-000002000000}"/>
    <dataValidation allowBlank="1" showInputMessage="1" showErrorMessage="1" prompt="输入不包含在已售出商品成本 (COGS) 中的补充费用" sqref="C38:N38" xr:uid="{00000000-0002-0000-0000-000003000000}"/>
    <dataValidation allowBlank="1" showInputMessage="1" showErrorMessage="1" promptTitle="现金流量预测模板" prompt="_x000a_输入你的公司名称、初始存储现金、开始日期和现金余额下限警报。_x000a__x000a_输入每个月的现金收入和现金支出项。_x000a_" sqref="A1" xr:uid="{00000000-0002-0000-0000-000004000000}"/>
    <dataValidation allowBlank="1" showInputMessage="1" showErrorMessage="1" prompt="输入开始日期的初始现金金额" sqref="C3" xr:uid="{00000000-0002-0000-0000-000005000000}"/>
    <dataValidation allowBlank="1" showInputMessage="1" showErrorMessage="1" prompt="输入开始日期，一年预测计划将从此日期开始" sqref="F3" xr:uid="{00000000-0002-0000-0000-000006000000}"/>
    <dataValidation allowBlank="1" showInputMessage="1" showErrorMessage="1" prompt="输入余额下限警报阈值。如果现金余额低于警报下限值，模板将突出显示余额。" sqref="J3" xr:uid="{00000000-0002-0000-0000-000007000000}"/>
    <dataValidation allowBlank="1" showInputMessage="1" showErrorMessage="1" prompt="输入每月现金收入项。_x000a__x000a_对于退款和补贴，请以正数输入。_x000a_" sqref="B8" xr:uid="{00000000-0002-0000-0000-000008000000}"/>
    <dataValidation allowBlank="1" showInputMessage="1" showErrorMessage="1" prompt="输入每月现金支出项_x000a_" sqref="B20" xr:uid="{00000000-0002-0000-0000-000009000000}"/>
    <dataValidation allowBlank="1" showInputMessage="1" showErrorMessage="1" prompt="输入你希望每个月跟踪的其他运营指标值" sqref="B57" xr:uid="{00000000-0002-0000-0000-00000A000000}"/>
  </dataValidations>
  <printOptions horizontalCentered="1"/>
  <pageMargins left="0.3" right="0.3" top="0.5" bottom="0.5" header="0.3" footer="0.3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O15"/>
  <sheetViews>
    <sheetView showGridLines="0" zoomScaleNormal="100" workbookViewId="0"/>
  </sheetViews>
  <sheetFormatPr defaultColWidth="8.88671875" defaultRowHeight="21.95" customHeight="1" x14ac:dyDescent="0.3"/>
  <cols>
    <col min="1" max="1" width="1.77734375" style="5" customWidth="1"/>
    <col min="2" max="3" width="14.88671875" style="4" customWidth="1"/>
    <col min="4" max="4" width="4.77734375" style="4" customWidth="1"/>
    <col min="5" max="10" width="8.88671875" style="5"/>
    <col min="11" max="11" width="18.6640625" style="5" customWidth="1"/>
    <col min="12" max="12" width="1.77734375" style="5" customWidth="1"/>
    <col min="13" max="13" width="14.33203125" style="51" customWidth="1"/>
    <col min="14" max="14" width="14.21875" style="51" customWidth="1"/>
    <col min="15" max="15" width="11.44140625" style="51" customWidth="1"/>
    <col min="16" max="16384" width="8.88671875" style="5"/>
  </cols>
  <sheetData>
    <row r="1" spans="2:15" ht="116.25" customHeight="1" x14ac:dyDescent="0.3">
      <c r="B1" s="3"/>
      <c r="E1" s="4"/>
      <c r="F1" s="4"/>
      <c r="G1" s="4"/>
      <c r="H1" s="4"/>
      <c r="I1" s="4"/>
      <c r="J1" s="4"/>
      <c r="K1" s="4"/>
      <c r="L1" s="4" t="s">
        <v>53</v>
      </c>
      <c r="M1" s="4"/>
      <c r="N1" s="4"/>
      <c r="O1" s="4"/>
    </row>
    <row r="2" spans="2:15" ht="32.1" customHeight="1" x14ac:dyDescent="0.3"/>
    <row r="3" spans="2:15" ht="32.1" customHeight="1" x14ac:dyDescent="0.3">
      <c r="B3" s="52" t="s">
        <v>54</v>
      </c>
      <c r="C3" s="53" t="s">
        <v>55</v>
      </c>
      <c r="N3" s="51" t="s">
        <v>56</v>
      </c>
      <c r="O3" s="51" t="s">
        <v>57</v>
      </c>
    </row>
    <row r="4" spans="2:15" s="10" customFormat="1" ht="21.95" customHeight="1" x14ac:dyDescent="0.3">
      <c r="B4" s="62">
        <f ca="1">现金流量预测!C5</f>
        <v>43770</v>
      </c>
      <c r="C4" s="54">
        <f>现金流量预测!C6</f>
        <v>10000</v>
      </c>
      <c r="D4" s="4"/>
      <c r="M4" s="66">
        <f t="shared" ref="M4:M15" ca="1" si="0">B4</f>
        <v>43770</v>
      </c>
      <c r="N4" s="55">
        <f t="shared" ref="N4:N15" si="1">IF(C4&lt;现金下限,0,C4)</f>
        <v>10000</v>
      </c>
      <c r="O4" s="55">
        <f t="shared" ref="O4:O15" si="2">IF(C4&lt;现金下限,C4,0)</f>
        <v>0</v>
      </c>
    </row>
    <row r="5" spans="2:15" s="10" customFormat="1" ht="21.95" customHeight="1" x14ac:dyDescent="0.3">
      <c r="B5" s="63">
        <f ca="1">现金流量预测!D5</f>
        <v>43800</v>
      </c>
      <c r="C5" s="56">
        <f>现金流量预测!D6</f>
        <v>8050</v>
      </c>
      <c r="D5" s="4"/>
      <c r="M5" s="66">
        <f t="shared" ca="1" si="0"/>
        <v>43800</v>
      </c>
      <c r="N5" s="55">
        <f t="shared" si="1"/>
        <v>8050</v>
      </c>
      <c r="O5" s="55">
        <f t="shared" si="2"/>
        <v>0</v>
      </c>
    </row>
    <row r="6" spans="2:15" s="10" customFormat="1" ht="21.95" customHeight="1" x14ac:dyDescent="0.3">
      <c r="B6" s="64">
        <f ca="1">现金流量预测!E5</f>
        <v>43831</v>
      </c>
      <c r="C6" s="57">
        <f>现金流量预测!E6</f>
        <v>9350</v>
      </c>
      <c r="D6" s="4"/>
      <c r="M6" s="66">
        <f t="shared" ca="1" si="0"/>
        <v>43831</v>
      </c>
      <c r="N6" s="55">
        <f t="shared" si="1"/>
        <v>9350</v>
      </c>
      <c r="O6" s="55">
        <f t="shared" si="2"/>
        <v>0</v>
      </c>
    </row>
    <row r="7" spans="2:15" s="10" customFormat="1" ht="21.95" customHeight="1" x14ac:dyDescent="0.3">
      <c r="B7" s="63">
        <f ca="1">现金流量预测!F5</f>
        <v>43862</v>
      </c>
      <c r="C7" s="56">
        <f>现金流量预测!F6</f>
        <v>890</v>
      </c>
      <c r="D7" s="4"/>
      <c r="M7" s="66">
        <f t="shared" ca="1" si="0"/>
        <v>43862</v>
      </c>
      <c r="N7" s="55">
        <f t="shared" si="1"/>
        <v>0</v>
      </c>
      <c r="O7" s="55">
        <f t="shared" si="2"/>
        <v>890</v>
      </c>
    </row>
    <row r="8" spans="2:15" s="10" customFormat="1" ht="21.95" customHeight="1" x14ac:dyDescent="0.3">
      <c r="B8" s="64">
        <f ca="1">现金流量预测!G5</f>
        <v>43891</v>
      </c>
      <c r="C8" s="57">
        <f>现金流量预测!G6</f>
        <v>2190</v>
      </c>
      <c r="D8" s="4"/>
      <c r="M8" s="66">
        <f t="shared" ca="1" si="0"/>
        <v>43891</v>
      </c>
      <c r="N8" s="55">
        <f t="shared" si="1"/>
        <v>2190</v>
      </c>
      <c r="O8" s="55">
        <f t="shared" si="2"/>
        <v>0</v>
      </c>
    </row>
    <row r="9" spans="2:15" s="10" customFormat="1" ht="21.95" customHeight="1" x14ac:dyDescent="0.3">
      <c r="B9" s="63">
        <f ca="1">现金流量预测!H5</f>
        <v>43922</v>
      </c>
      <c r="C9" s="56">
        <f>现金流量预测!H6</f>
        <v>13590</v>
      </c>
      <c r="D9" s="4"/>
      <c r="M9" s="66">
        <f t="shared" ca="1" si="0"/>
        <v>43922</v>
      </c>
      <c r="N9" s="55">
        <f t="shared" si="1"/>
        <v>13590</v>
      </c>
      <c r="O9" s="55">
        <f t="shared" si="2"/>
        <v>0</v>
      </c>
    </row>
    <row r="10" spans="2:15" s="10" customFormat="1" ht="21.95" customHeight="1" x14ac:dyDescent="0.3">
      <c r="B10" s="64">
        <f ca="1">现金流量预测!I5</f>
        <v>43952</v>
      </c>
      <c r="C10" s="57">
        <f>现金流量预测!I6</f>
        <v>13790</v>
      </c>
      <c r="D10" s="4"/>
      <c r="M10" s="66">
        <f t="shared" ca="1" si="0"/>
        <v>43952</v>
      </c>
      <c r="N10" s="55">
        <f t="shared" si="1"/>
        <v>13790</v>
      </c>
      <c r="O10" s="55">
        <f t="shared" si="2"/>
        <v>0</v>
      </c>
    </row>
    <row r="11" spans="2:15" s="10" customFormat="1" ht="21.95" customHeight="1" x14ac:dyDescent="0.3">
      <c r="B11" s="63">
        <f ca="1">现金流量预测!J5</f>
        <v>43983</v>
      </c>
      <c r="C11" s="56">
        <f>现金流量预测!J6</f>
        <v>15290</v>
      </c>
      <c r="D11" s="4"/>
      <c r="M11" s="66">
        <f t="shared" ca="1" si="0"/>
        <v>43983</v>
      </c>
      <c r="N11" s="55">
        <f t="shared" si="1"/>
        <v>15290</v>
      </c>
      <c r="O11" s="55">
        <f t="shared" si="2"/>
        <v>0</v>
      </c>
    </row>
    <row r="12" spans="2:15" s="10" customFormat="1" ht="21.95" customHeight="1" x14ac:dyDescent="0.3">
      <c r="B12" s="64">
        <f ca="1">现金流量预测!K5</f>
        <v>44013</v>
      </c>
      <c r="C12" s="57">
        <f>现金流量预测!K6</f>
        <v>16410</v>
      </c>
      <c r="D12" s="4"/>
      <c r="M12" s="66">
        <f t="shared" ca="1" si="0"/>
        <v>44013</v>
      </c>
      <c r="N12" s="55">
        <f t="shared" si="1"/>
        <v>16410</v>
      </c>
      <c r="O12" s="55">
        <f t="shared" si="2"/>
        <v>0</v>
      </c>
    </row>
    <row r="13" spans="2:15" s="10" customFormat="1" ht="21.95" customHeight="1" x14ac:dyDescent="0.3">
      <c r="B13" s="63">
        <f ca="1">现金流量预测!L5</f>
        <v>44044</v>
      </c>
      <c r="C13" s="56">
        <f>现金流量预测!L6</f>
        <v>14360</v>
      </c>
      <c r="D13" s="4"/>
      <c r="M13" s="66">
        <f t="shared" ca="1" si="0"/>
        <v>44044</v>
      </c>
      <c r="N13" s="55">
        <f t="shared" si="1"/>
        <v>14360</v>
      </c>
      <c r="O13" s="55">
        <f t="shared" si="2"/>
        <v>0</v>
      </c>
    </row>
    <row r="14" spans="2:15" s="10" customFormat="1" ht="21.95" customHeight="1" x14ac:dyDescent="0.3">
      <c r="B14" s="64">
        <f ca="1">现金流量预测!M5</f>
        <v>44075</v>
      </c>
      <c r="C14" s="57">
        <f>现金流量预测!M6</f>
        <v>16560</v>
      </c>
      <c r="D14" s="4"/>
      <c r="M14" s="66">
        <f t="shared" ca="1" si="0"/>
        <v>44075</v>
      </c>
      <c r="N14" s="55">
        <f t="shared" si="1"/>
        <v>16560</v>
      </c>
      <c r="O14" s="55">
        <f t="shared" si="2"/>
        <v>0</v>
      </c>
    </row>
    <row r="15" spans="2:15" s="10" customFormat="1" ht="21.95" customHeight="1" x14ac:dyDescent="0.3">
      <c r="B15" s="65">
        <f ca="1">现金流量预测!N5</f>
        <v>44105</v>
      </c>
      <c r="C15" s="58">
        <f>现金流量预测!N6</f>
        <v>18780</v>
      </c>
      <c r="D15" s="4"/>
      <c r="M15" s="66">
        <f t="shared" ca="1" si="0"/>
        <v>44105</v>
      </c>
      <c r="N15" s="55">
        <f t="shared" si="1"/>
        <v>18780</v>
      </c>
      <c r="O15" s="55">
        <f t="shared" si="2"/>
        <v>0</v>
      </c>
    </row>
  </sheetData>
  <phoneticPr fontId="1" type="noConversion"/>
  <dataValidations count="1">
    <dataValidation allowBlank="1" showInputMessage="1" showErrorMessage="1" prompt="此选项卡将自动读取“现金流量预测”选项卡中的内容，并以表格和图标的形式总结预测。" sqref="A1" xr:uid="{00000000-0002-0000-0100-000000000000}"/>
  </dataValidations>
  <printOptions horizontalCentered="1"/>
  <pageMargins left="0.5" right="0.5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77210f24a1be23c92c90fd886aa0aa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60e05723c5c1908df1a1a4ebf11d344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BEFFA26D-8255-4FBC-8ED6-34AF0531DC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B28A065-BDB4-4BA1-A1D0-B8466F8971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2E68700-CE33-4D96-939D-220AE6BFDB1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3</vt:i4>
      </vt:variant>
    </vt:vector>
  </HeadingPairs>
  <TitlesOfParts>
    <vt:vector size="5" baseType="lpstr">
      <vt:lpstr>现金流量预测</vt:lpstr>
      <vt:lpstr>现金流量图表</vt:lpstr>
      <vt:lpstr>现金流量图表!Print_Area</vt:lpstr>
      <vt:lpstr>开始日期</vt:lpstr>
      <vt:lpstr>现金下限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2019-02-20T20:38:26Z</dcterms:created>
  <dcterms:modified xsi:type="dcterms:W3CDTF">2019-10-21T08:24:00Z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