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715"/>
  <workbookPr/>
  <mc:AlternateContent xmlns:mc="http://schemas.openxmlformats.org/markup-compatibility/2006">
    <mc:Choice Requires="x15">
      <x15ac:absPath xmlns:x15ac="http://schemas.microsoft.com/office/spreadsheetml/2010/11/ac" url="\\store\FTP\MNET\Lalissa\01_Template\WordTech_20190515_Accessibility_Q4_B7\04_PreDTP_Done\zh-CN\"/>
    </mc:Choice>
  </mc:AlternateContent>
  <xr:revisionPtr revIDLastSave="0" documentId="13_ncr:1_{477EE16E-04C5-4104-892E-87156E073746}" xr6:coauthVersionLast="43" xr6:coauthVersionMax="43" xr10:uidLastSave="{00000000-0000-0000-0000-000000000000}"/>
  <bookViews>
    <workbookView xWindow="-120" yWindow="-120" windowWidth="28860" windowHeight="14280" xr2:uid="{00000000-000D-0000-FFFF-FFFF00000000}"/>
  </bookViews>
  <sheets>
    <sheet name="贷款计算器" sheetId="1" r:id="rId1"/>
  </sheets>
  <definedNames>
    <definedName name="CombinedMonthlyPayment">CollegeLoans[[#Totals],[目前每月还款]]</definedName>
    <definedName name="ConsLoanPayback">贷款计算器!$L$18</definedName>
    <definedName name="EstimatedAnnualSalary">贷款计算器!$F$2</definedName>
    <definedName name="EstimatedMonthlySalary">贷款计算器!$L$20</definedName>
    <definedName name="LoanPaybackStart">贷款计算器!$K$2</definedName>
    <definedName name="LoanStartLToday">IF(LoanPaybackStart&lt;TODAY(),TRUE,FALSE)</definedName>
    <definedName name="PercentAboveBelow">IF(CollegeLoans[[#Totals],[计划的还款]]/EstimatedMonthlySalary&gt;=0.08,"上方","下方")</definedName>
    <definedName name="PercentageOfIncome">CollegeLoans[[#Totals],[计划的还款]]/EstimatedMonthlySalary</definedName>
    <definedName name="PercentageOfMonthlyIncome">CollegeLoans[[#Totals],[目前每月还款]]/EstimatedMonthlySalary</definedName>
    <definedName name="_xlnm.Print_Titles" localSheetId="0">贷款计算器!$8:$9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2" i="1" l="1"/>
  <c r="F10" i="1"/>
  <c r="F11" i="1" l="1"/>
  <c r="I10" i="1" l="1"/>
  <c r="I15" i="1" l="1"/>
  <c r="I11" i="1"/>
  <c r="I13" i="1"/>
  <c r="I12" i="1"/>
  <c r="I14" i="1"/>
  <c r="H12" i="1"/>
  <c r="H13" i="1"/>
  <c r="K12" i="1"/>
  <c r="J12" i="1" s="1"/>
  <c r="K13" i="1"/>
  <c r="L13" i="1" s="1"/>
  <c r="H14" i="1"/>
  <c r="K14" i="1"/>
  <c r="J14" i="1" s="1"/>
  <c r="H15" i="1"/>
  <c r="K15" i="1"/>
  <c r="J15" i="1" s="1"/>
  <c r="L20" i="1"/>
  <c r="E17" i="1"/>
  <c r="D17" i="1"/>
  <c r="D16" i="1"/>
  <c r="K11" i="1"/>
  <c r="L11" i="1" s="1"/>
  <c r="H11" i="1"/>
  <c r="K10" i="1"/>
  <c r="J10" i="1" s="1"/>
  <c r="H10" i="1"/>
  <c r="L14" i="1" l="1"/>
  <c r="L12" i="1"/>
  <c r="J11" i="1"/>
  <c r="L15" i="1"/>
  <c r="J13" i="1"/>
  <c r="I16" i="1"/>
  <c r="E6" i="1" s="1"/>
  <c r="L10" i="1"/>
  <c r="K16" i="1"/>
  <c r="L5" i="1" s="1"/>
  <c r="E5" i="1" l="1"/>
  <c r="L6" i="1"/>
  <c r="J17" i="1"/>
  <c r="J16" i="1"/>
  <c r="L18" i="1" s="1"/>
  <c r="L17" i="1"/>
  <c r="L16" i="1"/>
</calcChain>
</file>

<file path=xl/sharedStrings.xml><?xml version="1.0" encoding="utf-8"?>
<sst xmlns="http://schemas.openxmlformats.org/spreadsheetml/2006/main" count="32" uniqueCount="32">
  <si>
    <t>大学贷款计算器</t>
  </si>
  <si>
    <t>目前每月还款总和：</t>
  </si>
  <si>
    <t>占目前每月收入的百分比：</t>
  </si>
  <si>
    <t>常规贷款详细信息</t>
  </si>
  <si>
    <t>贷款编号</t>
  </si>
  <si>
    <t>10998M88</t>
  </si>
  <si>
    <t>20987N87</t>
  </si>
  <si>
    <t>合计</t>
  </si>
  <si>
    <t>平均值</t>
  </si>
  <si>
    <t>贷款偿还总和：</t>
  </si>
  <si>
    <t>预计毕业后每月收入：</t>
  </si>
  <si>
    <t>贷方</t>
  </si>
  <si>
    <t>贷方 1</t>
  </si>
  <si>
    <t>贷方 2</t>
  </si>
  <si>
    <t>此单元格中是指向预计年薪的三角右箭头。</t>
  </si>
  <si>
    <t>贷款金额</t>
  </si>
  <si>
    <t>预计毕业后年薪</t>
  </si>
  <si>
    <t>贷款偿还数据</t>
  </si>
  <si>
    <t>开始日期</t>
  </si>
  <si>
    <t>期限（年）</t>
  </si>
  <si>
    <t>计划每月还款总和：</t>
  </si>
  <si>
    <t xml:space="preserve">  占计划每月收入的百分比：</t>
  </si>
  <si>
    <t>结束日期</t>
  </si>
  <si>
    <t>此单元格中是指向你将开始偿还贷款的日期的三角右箭头。</t>
  </si>
  <si>
    <t>付款详细信息</t>
  </si>
  <si>
    <t>目前每月还款</t>
  </si>
  <si>
    <t>你将开始偿还贷款的日期</t>
  </si>
  <si>
    <t>计划的还款</t>
  </si>
  <si>
    <t>每年利率</t>
    <phoneticPr fontId="27" type="noConversion"/>
  </si>
  <si>
    <t>总计利息</t>
    <phoneticPr fontId="27" type="noConversion"/>
  </si>
  <si>
    <t>每年还款</t>
    <phoneticPr fontId="27" type="noConversion"/>
  </si>
  <si>
    <r>
      <t xml:space="preserve"> 建议每月学生贷款还款总额</t>
    </r>
    <r>
      <rPr>
        <b/>
        <sz val="16"/>
        <color theme="6" tint="-0.499984740745262"/>
        <rFont val="Microsoft YaHei UI"/>
        <family val="2"/>
        <charset val="134"/>
      </rPr>
      <t>不要超过</t>
    </r>
    <r>
      <rPr>
        <sz val="16"/>
        <color theme="6" tint="-0.499984740745262"/>
        <rFont val="Microsoft YaHei UI"/>
        <family val="2"/>
        <charset val="134"/>
      </rPr>
      <t xml:space="preserve">第一年年薪的 </t>
    </r>
    <r>
      <rPr>
        <b/>
        <sz val="16"/>
        <color theme="6" tint="-0.499984740745262"/>
        <rFont val="Microsoft YaHei UI"/>
        <family val="2"/>
        <charset val="134"/>
      </rPr>
      <t>8%</t>
    </r>
    <r>
      <rPr>
        <sz val="16"/>
        <color theme="6" tint="-0.499984740745262"/>
        <rFont val="Microsoft YaHei UI"/>
        <family val="2"/>
        <charset val="134"/>
      </rPr>
      <t>。</t>
    </r>
    <phoneticPr fontId="27"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</si>
</sst>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5" formatCode="&quot;¥&quot;#,##0;&quot;¥&quot;\-#,##0"/>
    <numFmt numFmtId="7" formatCode="&quot;¥&quot;#,##0.00;&quot;¥&quot;\-#,##0.00"/>
    <numFmt numFmtId="42" formatCode="_ &quot;¥&quot;* #,##0_ ;_ &quot;¥&quot;* \-#,##0_ ;_ &quot;¥&quot;* &quot;-&quot;_ ;_ @_ "/>
    <numFmt numFmtId="176" formatCode="_(* #,##0_);_(* \(#,##0\);_(* &quot;-&quot;_);_(@_)"/>
    <numFmt numFmtId="177" formatCode="_(* #,##0.00_);_(* \(#,##0.00\);_(* &quot;-&quot;??_);_(@_)"/>
  </numFmts>
  <fonts count="28" x14ac:knownFonts="1">
    <font>
      <sz val="11"/>
      <color theme="3"/>
      <name val="Microsoft YaHei UI"/>
      <family val="2"/>
      <charset val="134"/>
    </font>
    <font>
      <sz val="11"/>
      <color theme="1"/>
      <name val="Microsoft YaHei UI"/>
      <family val="2"/>
      <charset val="134"/>
    </font>
    <font>
      <sz val="11"/>
      <color theme="3"/>
      <name val="Microsoft YaHei UI"/>
      <family val="2"/>
      <charset val="134"/>
    </font>
    <font>
      <sz val="11"/>
      <color rgb="FF006100"/>
      <name val="Microsoft YaHei UI"/>
      <family val="2"/>
      <charset val="134"/>
    </font>
    <font>
      <sz val="11"/>
      <color rgb="FF9C0006"/>
      <name val="Microsoft YaHei UI"/>
      <family val="2"/>
      <charset val="134"/>
    </font>
    <font>
      <b/>
      <sz val="11"/>
      <color theme="3"/>
      <name val="Microsoft YaHei UI"/>
      <family val="2"/>
      <charset val="134"/>
    </font>
    <font>
      <b/>
      <sz val="29"/>
      <color theme="0"/>
      <name val="Microsoft YaHei UI"/>
      <family val="2"/>
      <charset val="134"/>
    </font>
    <font>
      <b/>
      <sz val="16"/>
      <color theme="6" tint="-0.24994659260841701"/>
      <name val="Microsoft YaHei UI"/>
      <family val="2"/>
      <charset val="134"/>
    </font>
    <font>
      <b/>
      <sz val="14"/>
      <color theme="3"/>
      <name val="Microsoft YaHei UI"/>
      <family val="2"/>
      <charset val="134"/>
    </font>
    <font>
      <b/>
      <sz val="17"/>
      <color theme="3"/>
      <name val="Microsoft YaHei UI"/>
      <family val="2"/>
      <charset val="134"/>
    </font>
    <font>
      <b/>
      <sz val="11"/>
      <color theme="0"/>
      <name val="Microsoft YaHei UI"/>
      <family val="2"/>
      <charset val="134"/>
    </font>
    <font>
      <b/>
      <sz val="11"/>
      <color theme="1"/>
      <name val="Microsoft YaHei UI"/>
      <family val="2"/>
      <charset val="134"/>
    </font>
    <font>
      <sz val="11"/>
      <color theme="0"/>
      <name val="Microsoft YaHei UI"/>
      <family val="2"/>
      <charset val="134"/>
    </font>
    <font>
      <i/>
      <sz val="11"/>
      <color theme="1" tint="0.34998626667073579"/>
      <name val="Microsoft YaHei UI"/>
      <family val="2"/>
      <charset val="134"/>
    </font>
    <font>
      <sz val="11"/>
      <color rgb="FFFF0000"/>
      <name val="Microsoft YaHei UI"/>
      <family val="2"/>
      <charset val="134"/>
    </font>
    <font>
      <b/>
      <sz val="11"/>
      <color rgb="FFFA7D00"/>
      <name val="Microsoft YaHei UI"/>
      <family val="2"/>
      <charset val="134"/>
    </font>
    <font>
      <sz val="11"/>
      <color rgb="FF3F3F76"/>
      <name val="Microsoft YaHei UI"/>
      <family val="2"/>
      <charset val="134"/>
    </font>
    <font>
      <b/>
      <sz val="11"/>
      <color rgb="FF3F3F3F"/>
      <name val="Microsoft YaHei UI"/>
      <family val="2"/>
      <charset val="134"/>
    </font>
    <font>
      <sz val="11"/>
      <color rgb="FF9C5700"/>
      <name val="Microsoft YaHei UI"/>
      <family val="2"/>
      <charset val="134"/>
    </font>
    <font>
      <sz val="11"/>
      <color rgb="FFFA7D00"/>
      <name val="Microsoft YaHei UI"/>
      <family val="2"/>
      <charset val="134"/>
    </font>
    <font>
      <b/>
      <sz val="39"/>
      <color theme="6" tint="-0.499984740745262"/>
      <name val="Microsoft YaHei UI"/>
      <family val="2"/>
      <charset val="134"/>
    </font>
    <font>
      <b/>
      <sz val="30"/>
      <color theme="0"/>
      <name val="Microsoft YaHei UI"/>
      <family val="2"/>
      <charset val="134"/>
    </font>
    <font>
      <sz val="16"/>
      <color theme="6" tint="-0.499984740745262"/>
      <name val="Microsoft YaHei UI"/>
      <family val="2"/>
      <charset val="134"/>
    </font>
    <font>
      <b/>
      <sz val="16"/>
      <color theme="6" tint="-0.499984740745262"/>
      <name val="Microsoft YaHei UI"/>
      <family val="2"/>
      <charset val="134"/>
    </font>
    <font>
      <sz val="16"/>
      <color theme="3"/>
      <name val="Microsoft YaHei UI"/>
      <family val="2"/>
      <charset val="134"/>
    </font>
    <font>
      <b/>
      <sz val="14"/>
      <color theme="6" tint="-0.499984740745262"/>
      <name val="Microsoft YaHei UI"/>
      <family val="2"/>
      <charset val="134"/>
    </font>
    <font>
      <b/>
      <sz val="18"/>
      <color theme="0"/>
      <name val="Microsoft YaHei UI"/>
      <family val="2"/>
      <charset val="134"/>
    </font>
    <font>
      <sz val="9"/>
      <name val="Microsoft YaHei UI"/>
      <family val="2"/>
      <charset val="134"/>
    </font>
  </fonts>
  <fills count="35">
    <fill>
      <patternFill patternType="none"/>
    </fill>
    <fill>
      <patternFill patternType="gray125"/>
    </fill>
    <fill>
      <patternFill patternType="solid">
        <fgColor theme="4" tint="-0.499984740745262"/>
        <bgColor indexed="64"/>
      </patternFill>
    </fill>
    <fill>
      <patternFill patternType="solid">
        <fgColor theme="6" tint="-0.49998474074526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2">
    <border>
      <left/>
      <right/>
      <top/>
      <bottom/>
      <diagonal/>
    </border>
    <border>
      <left/>
      <right style="thick">
        <color theme="0"/>
      </right>
      <top/>
      <bottom/>
      <diagonal/>
    </border>
    <border>
      <left style="thick">
        <color theme="0"/>
      </left>
      <right/>
      <top/>
      <bottom/>
      <diagonal/>
    </border>
    <border>
      <left/>
      <right/>
      <top/>
      <bottom style="medium">
        <color theme="4" tint="-0.499984740745262"/>
      </bottom>
      <diagonal/>
    </border>
    <border>
      <left/>
      <right/>
      <top style="thin">
        <color theme="4" tint="-0.499984740745262"/>
      </top>
      <bottom style="double">
        <color theme="4" tint="-0.499984740745262"/>
      </bottom>
      <diagonal/>
    </border>
    <border>
      <left/>
      <right/>
      <top style="dotted">
        <color theme="3"/>
      </top>
      <bottom/>
      <diagonal/>
    </border>
    <border>
      <left/>
      <right/>
      <top/>
      <bottom style="dotted">
        <color theme="3"/>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s>
  <cellStyleXfs count="47">
    <xf numFmtId="0" fontId="0" fillId="0" borderId="0"/>
    <xf numFmtId="7" fontId="1" fillId="0" borderId="0" applyFont="0" applyFill="0" applyBorder="0" applyAlignment="0" applyProtection="0"/>
    <xf numFmtId="10" fontId="1" fillId="0" borderId="0" applyFont="0" applyFill="0" applyBorder="0" applyAlignment="0" applyProtection="0"/>
    <xf numFmtId="0" fontId="6" fillId="2" borderId="0" applyNumberFormat="0" applyBorder="0" applyAlignment="0" applyProtection="0"/>
    <xf numFmtId="0" fontId="9"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5" fillId="0" borderId="3" applyNumberFormat="0" applyFill="0" applyAlignment="0" applyProtection="0"/>
    <xf numFmtId="0" fontId="13" fillId="0" borderId="0" applyNumberFormat="0" applyFill="0" applyBorder="0" applyAlignment="0" applyProtection="0"/>
    <xf numFmtId="0" fontId="11" fillId="0" borderId="4" applyNumberFormat="0" applyFill="0" applyAlignment="0" applyProtection="0"/>
    <xf numFmtId="177" fontId="2" fillId="0" borderId="0" applyFont="0" applyFill="0" applyBorder="0" applyAlignment="0" applyProtection="0"/>
    <xf numFmtId="176" fontId="2" fillId="0" borderId="0" applyFont="0" applyFill="0" applyBorder="0" applyAlignment="0" applyProtection="0"/>
    <xf numFmtId="42" fontId="2" fillId="0" borderId="0" applyFont="0" applyFill="0" applyBorder="0" applyAlignment="0" applyProtection="0"/>
    <xf numFmtId="0" fontId="3" fillId="4" borderId="0" applyNumberFormat="0" applyBorder="0" applyAlignment="0" applyProtection="0"/>
    <xf numFmtId="0" fontId="4" fillId="5" borderId="0" applyNumberFormat="0" applyBorder="0" applyAlignment="0" applyProtection="0"/>
    <xf numFmtId="0" fontId="18" fillId="6" borderId="0" applyNumberFormat="0" applyBorder="0" applyAlignment="0" applyProtection="0"/>
    <xf numFmtId="0" fontId="16" fillId="7" borderId="7" applyNumberFormat="0" applyAlignment="0" applyProtection="0"/>
    <xf numFmtId="0" fontId="17" fillId="8" borderId="8" applyNumberFormat="0" applyAlignment="0" applyProtection="0"/>
    <xf numFmtId="0" fontId="15" fillId="8" borderId="7" applyNumberFormat="0" applyAlignment="0" applyProtection="0"/>
    <xf numFmtId="0" fontId="19" fillId="0" borderId="9" applyNumberFormat="0" applyFill="0" applyAlignment="0" applyProtection="0"/>
    <xf numFmtId="0" fontId="10" fillId="9" borderId="10" applyNumberFormat="0" applyAlignment="0" applyProtection="0"/>
    <xf numFmtId="0" fontId="14" fillId="0" borderId="0" applyNumberFormat="0" applyFill="0" applyBorder="0" applyAlignment="0" applyProtection="0"/>
    <xf numFmtId="0" fontId="2" fillId="10" borderId="11" applyNumberFormat="0" applyFont="0" applyAlignment="0" applyProtection="0"/>
    <xf numFmtId="0" fontId="12"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2"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2"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2"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2"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2"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cellStyleXfs>
  <cellXfs count="62">
    <xf numFmtId="0" fontId="0" fillId="0" borderId="0" xfId="0"/>
    <xf numFmtId="0" fontId="0" fillId="0" borderId="0" xfId="0" applyFont="1" applyFill="1" applyBorder="1" applyAlignment="1">
      <alignment horizontal="center"/>
    </xf>
    <xf numFmtId="0" fontId="0" fillId="0" borderId="0" xfId="0" applyFont="1" applyFill="1" applyBorder="1"/>
    <xf numFmtId="0" fontId="0" fillId="0" borderId="0" xfId="0" applyFont="1" applyFill="1" applyBorder="1" applyAlignment="1">
      <alignment horizontal="center" wrapText="1"/>
    </xf>
    <xf numFmtId="0" fontId="0" fillId="0" borderId="0" xfId="0" applyFont="1" applyFill="1" applyBorder="1" applyAlignment="1">
      <alignment horizontal="left"/>
    </xf>
    <xf numFmtId="0" fontId="0" fillId="0" borderId="0" xfId="0" applyNumberFormat="1" applyFont="1" applyFill="1" applyBorder="1" applyAlignment="1">
      <alignment horizontal="left" indent="1"/>
    </xf>
    <xf numFmtId="0" fontId="0" fillId="0" borderId="1" xfId="0" applyFont="1" applyFill="1" applyBorder="1" applyAlignment="1">
      <alignment horizontal="center" wrapText="1"/>
    </xf>
    <xf numFmtId="0" fontId="0" fillId="0" borderId="2" xfId="0" applyFont="1" applyFill="1" applyBorder="1" applyAlignment="1">
      <alignment horizontal="center" wrapText="1"/>
    </xf>
    <xf numFmtId="0" fontId="24" fillId="0" borderId="0" xfId="0" applyFont="1" applyFill="1" applyAlignment="1">
      <alignment vertical="center"/>
    </xf>
    <xf numFmtId="7" fontId="25" fillId="0" borderId="0" xfId="0" applyNumberFormat="1" applyFont="1" applyFill="1" applyAlignment="1">
      <alignment horizontal="left" indent="2"/>
    </xf>
    <xf numFmtId="0" fontId="8" fillId="0" borderId="0" xfId="0" applyNumberFormat="1" applyFont="1" applyFill="1" applyAlignment="1"/>
    <xf numFmtId="10" fontId="25" fillId="0" borderId="0" xfId="2" applyNumberFormat="1" applyFont="1" applyFill="1" applyAlignment="1">
      <alignment horizontal="left" vertical="top" indent="2"/>
    </xf>
    <xf numFmtId="0" fontId="8" fillId="0" borderId="0" xfId="2" applyNumberFormat="1" applyFont="1" applyFill="1" applyAlignment="1">
      <alignment vertical="top"/>
    </xf>
    <xf numFmtId="14" fontId="0" fillId="0" borderId="1" xfId="0" applyNumberFormat="1" applyFont="1" applyFill="1" applyBorder="1" applyAlignment="1">
      <alignment horizontal="center"/>
    </xf>
    <xf numFmtId="0" fontId="0" fillId="0" borderId="0" xfId="0" applyFont="1" applyFill="1" applyBorder="1" applyAlignment="1">
      <alignment horizontal="left" vertical="center" indent="1"/>
    </xf>
    <xf numFmtId="0" fontId="0" fillId="0" borderId="0" xfId="0" applyFont="1" applyFill="1" applyBorder="1" applyAlignment="1">
      <alignment vertical="center"/>
    </xf>
    <xf numFmtId="7" fontId="0" fillId="0" borderId="0" xfId="0" applyNumberFormat="1" applyFont="1" applyFill="1" applyBorder="1" applyAlignment="1">
      <alignment horizontal="right" vertical="center" indent="2"/>
    </xf>
    <xf numFmtId="10" fontId="0" fillId="0" borderId="1" xfId="0" applyNumberFormat="1" applyFont="1" applyFill="1" applyBorder="1" applyAlignment="1">
      <alignment horizontal="center" vertical="center"/>
    </xf>
    <xf numFmtId="0" fontId="0" fillId="0" borderId="2" xfId="0" applyNumberFormat="1" applyFont="1" applyFill="1" applyBorder="1" applyAlignment="1">
      <alignment horizontal="center" vertical="center"/>
    </xf>
    <xf numFmtId="0" fontId="0" fillId="0" borderId="0" xfId="0" applyFont="1" applyFill="1" applyBorder="1" applyAlignment="1">
      <alignment horizontal="center" vertical="center"/>
    </xf>
    <xf numFmtId="0" fontId="0" fillId="0" borderId="1" xfId="0" applyFont="1" applyFill="1" applyBorder="1" applyAlignment="1">
      <alignment horizontal="center" vertical="center"/>
    </xf>
    <xf numFmtId="7" fontId="0" fillId="0" borderId="0" xfId="0" applyNumberFormat="1" applyFont="1" applyFill="1" applyBorder="1" applyAlignment="1">
      <alignment horizontal="right" vertical="center" indent="3"/>
    </xf>
    <xf numFmtId="7" fontId="0" fillId="0" borderId="0" xfId="0" applyNumberFormat="1" applyFont="1" applyFill="1" applyBorder="1" applyAlignment="1">
      <alignment horizontal="right" vertical="center" indent="4"/>
    </xf>
    <xf numFmtId="0" fontId="10" fillId="3" borderId="0" xfId="0" applyFont="1" applyFill="1" applyBorder="1" applyAlignment="1">
      <alignment horizontal="left" vertical="center" indent="1"/>
    </xf>
    <xf numFmtId="0" fontId="10" fillId="3" borderId="0" xfId="0" applyFont="1" applyFill="1" applyBorder="1" applyAlignment="1">
      <alignment vertical="center"/>
    </xf>
    <xf numFmtId="7" fontId="10" fillId="3" borderId="0" xfId="0" applyNumberFormat="1" applyFont="1" applyFill="1" applyBorder="1" applyAlignment="1">
      <alignment horizontal="right" vertical="center" indent="2"/>
    </xf>
    <xf numFmtId="7" fontId="12" fillId="3" borderId="0" xfId="0" applyNumberFormat="1" applyFont="1" applyFill="1" applyBorder="1" applyAlignment="1">
      <alignment vertical="center"/>
    </xf>
    <xf numFmtId="7" fontId="10" fillId="3" borderId="0" xfId="0" applyNumberFormat="1" applyFont="1" applyFill="1" applyBorder="1" applyAlignment="1">
      <alignment vertical="center"/>
    </xf>
    <xf numFmtId="10" fontId="10" fillId="3" borderId="1" xfId="2" applyFont="1" applyFill="1" applyBorder="1" applyAlignment="1">
      <alignment horizontal="center" vertical="center"/>
    </xf>
    <xf numFmtId="10" fontId="10" fillId="3" borderId="0" xfId="2" applyFont="1" applyFill="1" applyBorder="1" applyAlignment="1">
      <alignment horizontal="center" vertical="center"/>
    </xf>
    <xf numFmtId="7" fontId="0" fillId="0" borderId="0" xfId="1" applyFont="1" applyFill="1" applyBorder="1" applyAlignment="1">
      <alignment horizontal="right" indent="3"/>
    </xf>
    <xf numFmtId="7" fontId="0" fillId="0" borderId="0" xfId="1" applyFont="1" applyFill="1" applyBorder="1" applyAlignment="1">
      <alignment horizontal="right" indent="2"/>
    </xf>
    <xf numFmtId="7" fontId="0" fillId="0" borderId="0" xfId="1" applyFont="1" applyFill="1" applyBorder="1" applyAlignment="1">
      <alignment horizontal="right" indent="4"/>
    </xf>
    <xf numFmtId="0" fontId="0" fillId="0" borderId="0" xfId="0" applyNumberFormat="1" applyFont="1" applyFill="1"/>
    <xf numFmtId="0" fontId="0" fillId="0" borderId="0" xfId="0" applyFont="1" applyFill="1"/>
    <xf numFmtId="0" fontId="0" fillId="0" borderId="5" xfId="0" applyFont="1" applyFill="1" applyBorder="1"/>
    <xf numFmtId="0" fontId="9" fillId="0" borderId="5" xfId="4" applyFont="1" applyFill="1" applyBorder="1" applyAlignment="1">
      <alignment horizontal="right"/>
    </xf>
    <xf numFmtId="0" fontId="9" fillId="0" borderId="5" xfId="4" applyFont="1" applyFill="1" applyBorder="1" applyAlignment="1">
      <alignment horizontal="center"/>
    </xf>
    <xf numFmtId="10" fontId="0" fillId="0" borderId="1" xfId="2" applyFont="1" applyFill="1" applyBorder="1" applyAlignment="1">
      <alignment horizontal="center"/>
    </xf>
    <xf numFmtId="14" fontId="0" fillId="0" borderId="0" xfId="0" applyNumberFormat="1" applyFont="1" applyAlignment="1">
      <alignment horizontal="center"/>
    </xf>
    <xf numFmtId="0" fontId="0" fillId="0" borderId="0" xfId="0" applyFont="1" applyFill="1" applyAlignment="1"/>
    <xf numFmtId="0" fontId="9" fillId="0" borderId="0" xfId="4" applyFont="1" applyFill="1" applyBorder="1" applyAlignment="1">
      <alignment horizontal="right"/>
    </xf>
    <xf numFmtId="7" fontId="23" fillId="0" borderId="0" xfId="0" applyNumberFormat="1" applyFont="1" applyAlignment="1"/>
    <xf numFmtId="0" fontId="9" fillId="0" borderId="0" xfId="4" applyFont="1" applyFill="1" applyAlignment="1">
      <alignment horizontal="right"/>
    </xf>
    <xf numFmtId="7" fontId="25" fillId="0" borderId="0" xfId="0" applyNumberFormat="1" applyFont="1" applyFill="1" applyAlignment="1">
      <alignment horizontal="left" indent="3"/>
    </xf>
    <xf numFmtId="10" fontId="25" fillId="0" borderId="0" xfId="2" applyNumberFormat="1" applyFont="1" applyFill="1" applyAlignment="1">
      <alignment horizontal="left" vertical="top" indent="3"/>
    </xf>
    <xf numFmtId="0" fontId="26" fillId="2" borderId="0" xfId="0" applyFont="1" applyFill="1" applyBorder="1" applyAlignment="1">
      <alignment horizontal="center" vertical="center"/>
    </xf>
    <xf numFmtId="0" fontId="26" fillId="2" borderId="1" xfId="0" applyFont="1" applyFill="1" applyBorder="1" applyAlignment="1">
      <alignment horizontal="center" vertical="center"/>
    </xf>
    <xf numFmtId="0" fontId="26" fillId="2" borderId="0" xfId="0" applyFont="1" applyFill="1" applyAlignment="1">
      <alignment horizontal="center" vertical="center"/>
    </xf>
    <xf numFmtId="0" fontId="26" fillId="2" borderId="2" xfId="0" applyFont="1" applyFill="1" applyBorder="1" applyAlignment="1">
      <alignment horizontal="center" vertical="center"/>
    </xf>
    <xf numFmtId="0" fontId="8" fillId="0" borderId="0" xfId="6" applyFont="1" applyFill="1" applyAlignment="1">
      <alignment horizontal="left"/>
    </xf>
    <xf numFmtId="0" fontId="8" fillId="0" borderId="0" xfId="6" applyFont="1" applyFill="1" applyAlignment="1">
      <alignment horizontal="left" vertical="top"/>
    </xf>
    <xf numFmtId="0" fontId="8" fillId="0" borderId="0" xfId="6" applyFont="1" applyFill="1" applyAlignment="1">
      <alignment horizontal="left" indent="3"/>
    </xf>
    <xf numFmtId="0" fontId="8" fillId="0" borderId="0" xfId="6" applyFont="1" applyFill="1" applyAlignment="1">
      <alignment horizontal="left" vertical="top" indent="2"/>
    </xf>
    <xf numFmtId="0" fontId="22" fillId="0" borderId="5" xfId="5" applyFont="1" applyFill="1" applyBorder="1" applyAlignment="1">
      <alignment horizontal="left" vertical="center"/>
    </xf>
    <xf numFmtId="0" fontId="0" fillId="0" borderId="6" xfId="0" applyFont="1" applyFill="1" applyBorder="1" applyAlignment="1">
      <alignment horizontal="center"/>
    </xf>
    <xf numFmtId="0" fontId="6" fillId="2" borderId="0" xfId="3" applyFont="1" applyAlignment="1">
      <alignment horizontal="center" vertical="center" wrapText="1"/>
    </xf>
    <xf numFmtId="5" fontId="20" fillId="0" borderId="0" xfId="0" applyNumberFormat="1" applyFont="1" applyFill="1" applyBorder="1" applyAlignment="1">
      <alignment horizontal="center" vertical="center"/>
    </xf>
    <xf numFmtId="14" fontId="20" fillId="0" borderId="0" xfId="0" applyNumberFormat="1" applyFont="1" applyFill="1" applyBorder="1" applyAlignment="1">
      <alignment horizontal="center" vertical="center"/>
    </xf>
    <xf numFmtId="0" fontId="12" fillId="0" borderId="0" xfId="0" applyFont="1" applyFill="1" applyAlignment="1">
      <alignment horizontal="center"/>
    </xf>
    <xf numFmtId="0" fontId="21" fillId="0" borderId="0" xfId="0" applyNumberFormat="1" applyFont="1" applyFill="1" applyBorder="1" applyAlignment="1">
      <alignment horizontal="center" vertical="top"/>
    </xf>
    <xf numFmtId="0" fontId="0" fillId="0" borderId="0" xfId="0" applyFont="1" applyFill="1" applyBorder="1" applyAlignment="1">
      <alignment horizontal="center" vertical="top"/>
    </xf>
  </cellXfs>
  <cellStyles count="47">
    <cellStyle name="20% - 着色 1" xfId="24" builtinId="30" customBuiltin="1"/>
    <cellStyle name="20% - 着色 2" xfId="28" builtinId="34" customBuiltin="1"/>
    <cellStyle name="20% - 着色 3" xfId="32" builtinId="38" customBuiltin="1"/>
    <cellStyle name="20% - 着色 4" xfId="36" builtinId="42" customBuiltin="1"/>
    <cellStyle name="20% - 着色 5" xfId="40" builtinId="46" customBuiltin="1"/>
    <cellStyle name="20% - 着色 6" xfId="44" builtinId="50" customBuiltin="1"/>
    <cellStyle name="40% - 着色 1" xfId="25" builtinId="31" customBuiltin="1"/>
    <cellStyle name="40% - 着色 2" xfId="29" builtinId="35" customBuiltin="1"/>
    <cellStyle name="40% - 着色 3" xfId="33" builtinId="39" customBuiltin="1"/>
    <cellStyle name="40% - 着色 4" xfId="37" builtinId="43" customBuiltin="1"/>
    <cellStyle name="40% - 着色 5" xfId="41" builtinId="47" customBuiltin="1"/>
    <cellStyle name="40% - 着色 6" xfId="45" builtinId="51" customBuiltin="1"/>
    <cellStyle name="60% - 着色 1" xfId="26" builtinId="32" customBuiltin="1"/>
    <cellStyle name="60% - 着色 2" xfId="30" builtinId="36" customBuiltin="1"/>
    <cellStyle name="60% - 着色 3" xfId="34" builtinId="40" customBuiltin="1"/>
    <cellStyle name="60% - 着色 4" xfId="38" builtinId="44" customBuiltin="1"/>
    <cellStyle name="60% - 着色 5" xfId="42" builtinId="48" customBuiltin="1"/>
    <cellStyle name="60% - 着色 6" xfId="46" builtinId="52" customBuiltin="1"/>
    <cellStyle name="百分比" xfId="2" builtinId="5" customBuiltin="1"/>
    <cellStyle name="标题" xfId="3" builtinId="15" customBuiltin="1"/>
    <cellStyle name="标题 1" xfId="5" builtinId="16" customBuiltin="1"/>
    <cellStyle name="标题 2" xfId="6" builtinId="17" customBuiltin="1"/>
    <cellStyle name="标题 3" xfId="7" builtinId="18" customBuiltin="1"/>
    <cellStyle name="标题 4" xfId="4" builtinId="19" customBuiltin="1"/>
    <cellStyle name="差" xfId="14" builtinId="27" customBuiltin="1"/>
    <cellStyle name="常规" xfId="0" builtinId="0" customBuiltin="1"/>
    <cellStyle name="好" xfId="13" builtinId="26" customBuiltin="1"/>
    <cellStyle name="汇总" xfId="9" builtinId="25" customBuiltin="1"/>
    <cellStyle name="货币" xfId="1" builtinId="4" customBuiltin="1"/>
    <cellStyle name="货币[0]" xfId="12" builtinId="7" customBuiltin="1"/>
    <cellStyle name="计算" xfId="18" builtinId="22" customBuiltin="1"/>
    <cellStyle name="检查单元格" xfId="20" builtinId="23" customBuiltin="1"/>
    <cellStyle name="解释性文本" xfId="8" builtinId="53" customBuiltin="1"/>
    <cellStyle name="警告文本" xfId="21" builtinId="11" customBuiltin="1"/>
    <cellStyle name="链接单元格" xfId="19" builtinId="24" customBuiltin="1"/>
    <cellStyle name="千位分隔" xfId="10" builtinId="3" customBuiltin="1"/>
    <cellStyle name="千位分隔[0]" xfId="11" builtinId="6" customBuiltin="1"/>
    <cellStyle name="适中" xfId="15" builtinId="28" customBuiltin="1"/>
    <cellStyle name="输出" xfId="17" builtinId="21" customBuiltin="1"/>
    <cellStyle name="输入" xfId="16" builtinId="20" customBuiltin="1"/>
    <cellStyle name="着色 1" xfId="23" builtinId="29" customBuiltin="1"/>
    <cellStyle name="着色 2" xfId="27" builtinId="33" customBuiltin="1"/>
    <cellStyle name="着色 3" xfId="31" builtinId="37" customBuiltin="1"/>
    <cellStyle name="着色 4" xfId="35" builtinId="41" customBuiltin="1"/>
    <cellStyle name="着色 5" xfId="39" builtinId="45" customBuiltin="1"/>
    <cellStyle name="着色 6" xfId="43" builtinId="49" customBuiltin="1"/>
    <cellStyle name="注释" xfId="22" builtinId="10" customBuiltin="1"/>
  </cellStyles>
  <dxfs count="28">
    <dxf>
      <font>
        <b val="0"/>
        <i val="0"/>
        <strike val="0"/>
        <condense val="0"/>
        <extend val="0"/>
        <outline val="0"/>
        <shadow val="0"/>
        <u val="none"/>
        <vertAlign val="baseline"/>
        <sz val="11"/>
        <color theme="3"/>
        <name val="Microsoft YaHei UI"/>
        <family val="2"/>
        <charset val="134"/>
        <scheme val="none"/>
      </font>
      <numFmt numFmtId="11" formatCode="&quot;¥&quot;#,##0.00;&quot;¥&quot;\-#,##0.00"/>
      <fill>
        <patternFill patternType="none">
          <fgColor indexed="64"/>
          <bgColor indexed="65"/>
        </patternFill>
      </fill>
      <alignment horizontal="right" vertical="center" textRotation="0" wrapText="0" indent="2" justifyLastLine="0" shrinkToFit="0" readingOrder="0"/>
    </dxf>
    <dxf>
      <font>
        <strike val="0"/>
        <outline val="0"/>
        <shadow val="0"/>
        <u val="none"/>
        <vertAlign val="baseline"/>
        <name val="Microsoft YaHei UI"/>
        <family val="2"/>
        <charset val="134"/>
        <scheme val="none"/>
      </font>
      <fill>
        <patternFill patternType="none">
          <fgColor indexed="64"/>
          <bgColor auto="1"/>
        </patternFill>
      </fill>
      <alignment horizontal="right" vertical="bottom" textRotation="0" wrapText="0" indent="2" justifyLastLine="0" shrinkToFit="0" readingOrder="0"/>
    </dxf>
    <dxf>
      <font>
        <b val="0"/>
        <i val="0"/>
        <strike val="0"/>
        <condense val="0"/>
        <extend val="0"/>
        <outline val="0"/>
        <shadow val="0"/>
        <u val="none"/>
        <vertAlign val="baseline"/>
        <sz val="11"/>
        <color theme="3"/>
        <name val="Microsoft YaHei UI"/>
        <family val="2"/>
        <charset val="134"/>
        <scheme val="none"/>
      </font>
      <numFmt numFmtId="11" formatCode="&quot;¥&quot;#,##0.00;&quot;¥&quot;\-#,##0.00"/>
      <fill>
        <patternFill patternType="none">
          <fgColor indexed="64"/>
          <bgColor indexed="65"/>
        </patternFill>
      </fill>
      <alignment horizontal="right" vertical="center" textRotation="0" wrapText="0" indent="4" justifyLastLine="0" shrinkToFit="0" readingOrder="0"/>
    </dxf>
    <dxf>
      <font>
        <strike val="0"/>
        <outline val="0"/>
        <shadow val="0"/>
        <u val="none"/>
        <vertAlign val="baseline"/>
        <name val="Microsoft YaHei UI"/>
        <family val="2"/>
        <charset val="134"/>
        <scheme val="none"/>
      </font>
      <fill>
        <patternFill patternType="none">
          <fgColor indexed="64"/>
          <bgColor auto="1"/>
        </patternFill>
      </fill>
      <alignment horizontal="right" vertical="bottom" textRotation="0" wrapText="0" indent="4" justifyLastLine="0" shrinkToFit="0" readingOrder="0"/>
    </dxf>
    <dxf>
      <font>
        <b val="0"/>
        <i val="0"/>
        <strike val="0"/>
        <condense val="0"/>
        <extend val="0"/>
        <outline val="0"/>
        <shadow val="0"/>
        <u val="none"/>
        <vertAlign val="baseline"/>
        <sz val="11"/>
        <color theme="3"/>
        <name val="Microsoft YaHei UI"/>
        <family val="2"/>
        <charset val="134"/>
        <scheme val="none"/>
      </font>
      <numFmt numFmtId="11" formatCode="&quot;¥&quot;#,##0.00;&quot;¥&quot;\-#,##0.00"/>
      <fill>
        <patternFill patternType="none">
          <fgColor indexed="64"/>
          <bgColor indexed="65"/>
        </patternFill>
      </fill>
      <alignment horizontal="right" vertical="center" textRotation="0" wrapText="0" indent="2" justifyLastLine="0" shrinkToFit="0" readingOrder="0"/>
    </dxf>
    <dxf>
      <font>
        <strike val="0"/>
        <outline val="0"/>
        <shadow val="0"/>
        <u val="none"/>
        <vertAlign val="baseline"/>
        <name val="Microsoft YaHei UI"/>
        <family val="2"/>
        <charset val="134"/>
        <scheme val="none"/>
      </font>
      <fill>
        <patternFill patternType="none">
          <fgColor indexed="64"/>
          <bgColor auto="1"/>
        </patternFill>
      </fill>
      <alignment horizontal="right" vertical="bottom" textRotation="0" wrapText="0" indent="2" justifyLastLine="0" shrinkToFit="0" readingOrder="0"/>
    </dxf>
    <dxf>
      <font>
        <b val="0"/>
        <i val="0"/>
        <strike val="0"/>
        <condense val="0"/>
        <extend val="0"/>
        <outline val="0"/>
        <shadow val="0"/>
        <u val="none"/>
        <vertAlign val="baseline"/>
        <sz val="11"/>
        <color theme="3"/>
        <name val="Microsoft YaHei UI"/>
        <family val="2"/>
        <charset val="134"/>
        <scheme val="none"/>
      </font>
      <numFmt numFmtId="11" formatCode="&quot;¥&quot;#,##0.00;&quot;¥&quot;\-#,##0.00"/>
      <fill>
        <patternFill patternType="none">
          <fgColor indexed="64"/>
          <bgColor indexed="65"/>
        </patternFill>
      </fill>
      <alignment horizontal="right" vertical="center" textRotation="0" wrapText="0" indent="3" justifyLastLine="0" shrinkToFit="0" readingOrder="0"/>
    </dxf>
    <dxf>
      <font>
        <strike val="0"/>
        <outline val="0"/>
        <shadow val="0"/>
        <u val="none"/>
        <vertAlign val="baseline"/>
        <color theme="3"/>
        <name val="Microsoft YaHei UI"/>
        <family val="2"/>
        <charset val="134"/>
        <scheme val="none"/>
      </font>
      <fill>
        <patternFill patternType="none">
          <fgColor indexed="64"/>
          <bgColor indexed="65"/>
        </patternFill>
      </fill>
      <alignment horizontal="right" vertical="bottom" textRotation="0" wrapText="0" indent="3" justifyLastLine="0" shrinkToFit="0" readingOrder="0"/>
    </dxf>
    <dxf>
      <font>
        <b val="0"/>
        <i val="0"/>
        <strike val="0"/>
        <condense val="0"/>
        <extend val="0"/>
        <outline val="0"/>
        <shadow val="0"/>
        <u val="none"/>
        <vertAlign val="baseline"/>
        <sz val="11"/>
        <color theme="3"/>
        <name val="Microsoft YaHei UI"/>
        <family val="2"/>
        <charset val="134"/>
        <scheme val="none"/>
      </font>
      <fill>
        <patternFill patternType="none">
          <fgColor indexed="64"/>
          <bgColor indexed="65"/>
        </patternFill>
      </fill>
      <alignment horizontal="center" vertical="center" textRotation="0" wrapText="0" indent="0" justifyLastLine="0" shrinkToFit="0" readingOrder="0"/>
      <border diagonalUp="0" diagonalDown="0" outline="0">
        <left/>
        <right style="thick">
          <color theme="0"/>
        </right>
        <top/>
        <bottom/>
      </border>
    </dxf>
    <dxf>
      <font>
        <strike val="0"/>
        <outline val="0"/>
        <shadow val="0"/>
        <u val="none"/>
        <vertAlign val="baseline"/>
        <name val="Microsoft YaHei UI"/>
        <family val="2"/>
        <charset val="134"/>
        <scheme val="none"/>
      </font>
      <fill>
        <patternFill patternType="none">
          <fgColor indexed="64"/>
          <bgColor auto="1"/>
        </patternFill>
      </fill>
      <border diagonalUp="0" diagonalDown="0" outline="0">
        <left/>
        <right style="thick">
          <color theme="0"/>
        </right>
        <top/>
        <bottom/>
      </border>
    </dxf>
    <dxf>
      <font>
        <b val="0"/>
        <i val="0"/>
        <strike val="0"/>
        <condense val="0"/>
        <extend val="0"/>
        <outline val="0"/>
        <shadow val="0"/>
        <u val="none"/>
        <vertAlign val="baseline"/>
        <sz val="11"/>
        <color theme="3"/>
        <name val="Microsoft YaHei UI"/>
        <family val="2"/>
        <charset val="134"/>
        <scheme val="none"/>
      </font>
      <fill>
        <patternFill patternType="none">
          <fgColor indexed="64"/>
          <bgColor indexed="65"/>
        </patternFill>
      </fill>
      <alignment horizontal="center" vertical="center" textRotation="0" wrapText="0" indent="0" justifyLastLine="0" shrinkToFit="0" readingOrder="0"/>
    </dxf>
    <dxf>
      <font>
        <strike val="0"/>
        <outline val="0"/>
        <shadow val="0"/>
        <u val="none"/>
        <vertAlign val="baseline"/>
        <name val="Microsoft YaHei UI"/>
        <family val="2"/>
        <charset val="134"/>
        <scheme val="none"/>
      </font>
      <fill>
        <patternFill patternType="none">
          <fgColor indexed="64"/>
          <bgColor auto="1"/>
        </patternFill>
      </fill>
    </dxf>
    <dxf>
      <font>
        <b val="0"/>
        <i val="0"/>
        <strike val="0"/>
        <condense val="0"/>
        <extend val="0"/>
        <outline val="0"/>
        <shadow val="0"/>
        <u val="none"/>
        <vertAlign val="baseline"/>
        <sz val="11"/>
        <color theme="3"/>
        <name val="Microsoft YaHei UI"/>
        <family val="2"/>
        <charset val="134"/>
        <scheme val="none"/>
      </font>
      <numFmt numFmtId="0" formatCode="General"/>
      <fill>
        <patternFill patternType="none">
          <fgColor indexed="64"/>
          <bgColor indexed="65"/>
        </patternFill>
      </fill>
      <alignment horizontal="center" vertical="center" textRotation="0" wrapText="0" indent="0" justifyLastLine="0" shrinkToFit="0" readingOrder="0"/>
      <border diagonalUp="0" diagonalDown="0" outline="0">
        <left style="thick">
          <color theme="0"/>
        </left>
        <right/>
        <top/>
        <bottom/>
      </border>
    </dxf>
    <dxf>
      <font>
        <strike val="0"/>
        <outline val="0"/>
        <shadow val="0"/>
        <u val="none"/>
        <vertAlign val="baseline"/>
        <name val="Microsoft YaHei UI"/>
        <family val="2"/>
        <charset val="134"/>
        <scheme val="none"/>
      </font>
      <numFmt numFmtId="19" formatCode="yyyy/m/d"/>
      <alignment horizontal="center" vertical="bottom" textRotation="0" wrapText="0" indent="0" justifyLastLine="0" shrinkToFit="0" readingOrder="0"/>
    </dxf>
    <dxf>
      <font>
        <b val="0"/>
        <i val="0"/>
        <strike val="0"/>
        <condense val="0"/>
        <extend val="0"/>
        <outline val="0"/>
        <shadow val="0"/>
        <u val="none"/>
        <vertAlign val="baseline"/>
        <sz val="11"/>
        <color theme="3"/>
        <name val="Microsoft YaHei UI"/>
        <family val="2"/>
        <charset val="134"/>
        <scheme val="none"/>
      </font>
      <numFmt numFmtId="14" formatCode="0.00%"/>
      <fill>
        <patternFill patternType="none">
          <fgColor indexed="64"/>
          <bgColor indexed="65"/>
        </patternFill>
      </fill>
      <alignment horizontal="center" vertical="center" textRotation="0" wrapText="0" indent="0" justifyLastLine="0" shrinkToFit="0" readingOrder="0"/>
      <border diagonalUp="0" diagonalDown="0" outline="0">
        <left/>
        <right style="thick">
          <color theme="0"/>
        </right>
        <top/>
        <bottom/>
      </border>
    </dxf>
    <dxf>
      <font>
        <b val="0"/>
        <i val="0"/>
        <strike val="0"/>
        <outline val="0"/>
        <shadow val="0"/>
        <u val="none"/>
        <vertAlign val="baseline"/>
        <sz val="11"/>
        <color theme="3"/>
        <name val="Microsoft YaHei UI"/>
        <family val="2"/>
        <charset val="134"/>
        <scheme val="none"/>
      </font>
      <fill>
        <patternFill patternType="none">
          <fgColor indexed="64"/>
          <bgColor auto="1"/>
        </patternFill>
      </fill>
    </dxf>
    <dxf>
      <font>
        <b val="0"/>
        <i val="0"/>
        <strike val="0"/>
        <condense val="0"/>
        <extend val="0"/>
        <outline val="0"/>
        <shadow val="0"/>
        <u val="none"/>
        <vertAlign val="baseline"/>
        <sz val="11"/>
        <color theme="3"/>
        <name val="Microsoft YaHei UI"/>
        <family val="2"/>
        <charset val="134"/>
        <scheme val="none"/>
      </font>
      <numFmt numFmtId="11" formatCode="&quot;¥&quot;#,##0.00;&quot;¥&quot;\-#,##0.00"/>
      <fill>
        <patternFill patternType="none">
          <fgColor indexed="64"/>
          <bgColor indexed="65"/>
        </patternFill>
      </fill>
      <alignment horizontal="right" vertical="center" textRotation="0" wrapText="0" indent="2" justifyLastLine="0" shrinkToFit="0" readingOrder="0"/>
    </dxf>
    <dxf>
      <font>
        <b val="0"/>
        <i val="0"/>
        <strike val="0"/>
        <outline val="0"/>
        <shadow val="0"/>
        <u val="none"/>
        <vertAlign val="baseline"/>
        <sz val="11"/>
        <color theme="3"/>
        <name val="Microsoft YaHei UI"/>
        <family val="2"/>
        <charset val="134"/>
        <scheme val="none"/>
      </font>
      <fill>
        <patternFill patternType="none">
          <fgColor indexed="64"/>
          <bgColor auto="1"/>
        </patternFill>
      </fill>
      <alignment horizontal="right" vertical="bottom" textRotation="0" wrapText="0" indent="2" justifyLastLine="0" shrinkToFit="0" readingOrder="0"/>
    </dxf>
    <dxf>
      <font>
        <b val="0"/>
        <i val="0"/>
        <strike val="0"/>
        <condense val="0"/>
        <extend val="0"/>
        <outline val="0"/>
        <shadow val="0"/>
        <u val="none"/>
        <vertAlign val="baseline"/>
        <sz val="11"/>
        <color theme="3"/>
        <name val="Microsoft YaHei UI"/>
        <family val="2"/>
        <charset val="134"/>
        <scheme val="none"/>
      </font>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name val="Microsoft YaHei UI"/>
        <family val="2"/>
        <charset val="134"/>
        <scheme val="none"/>
      </font>
      <fill>
        <patternFill patternType="none">
          <fgColor indexed="64"/>
          <bgColor auto="1"/>
        </patternFill>
      </fill>
    </dxf>
    <dxf>
      <font>
        <b val="0"/>
        <i val="0"/>
        <strike val="0"/>
        <condense val="0"/>
        <extend val="0"/>
        <outline val="0"/>
        <shadow val="0"/>
        <u val="none"/>
        <vertAlign val="baseline"/>
        <sz val="11"/>
        <color theme="3"/>
        <name val="Microsoft YaHei UI"/>
        <family val="2"/>
        <charset val="134"/>
        <scheme val="none"/>
      </font>
      <fill>
        <patternFill patternType="none">
          <fgColor indexed="64"/>
          <bgColor indexed="65"/>
        </patternFill>
      </fill>
      <alignment horizontal="left" vertical="center" textRotation="0" wrapText="0" indent="1" justifyLastLine="0" shrinkToFit="0" readingOrder="0"/>
    </dxf>
    <dxf>
      <font>
        <strike val="0"/>
        <outline val="0"/>
        <shadow val="0"/>
        <u val="none"/>
        <vertAlign val="baseline"/>
        <name val="Microsoft YaHei UI"/>
        <family val="2"/>
        <charset val="134"/>
        <scheme val="none"/>
      </font>
      <fill>
        <patternFill patternType="none">
          <fgColor indexed="64"/>
          <bgColor auto="1"/>
        </patternFill>
      </fill>
    </dxf>
    <dxf>
      <font>
        <strike val="0"/>
        <outline val="0"/>
        <shadow val="0"/>
        <u val="none"/>
        <vertAlign val="baseline"/>
        <name val="Microsoft YaHei UI"/>
        <family val="2"/>
        <charset val="134"/>
        <scheme val="none"/>
      </font>
      <fill>
        <patternFill patternType="none">
          <fgColor indexed="64"/>
          <bgColor auto="1"/>
        </patternFill>
      </fill>
      <alignment vertical="center" textRotation="0" wrapText="0" indent="0" justifyLastLine="0" shrinkToFit="0" readingOrder="0"/>
    </dxf>
    <dxf>
      <font>
        <strike val="0"/>
        <outline val="0"/>
        <shadow val="0"/>
        <u val="none"/>
        <vertAlign val="baseline"/>
        <name val="Microsoft YaHei UI"/>
        <family val="2"/>
        <charset val="134"/>
        <scheme val="none"/>
      </font>
      <fill>
        <patternFill patternType="none">
          <fgColor indexed="64"/>
          <bgColor auto="1"/>
        </patternFill>
      </fill>
    </dxf>
    <dxf>
      <font>
        <strike val="0"/>
        <outline val="0"/>
        <shadow val="0"/>
        <u val="none"/>
        <vertAlign val="baseline"/>
        <name val="Microsoft YaHei UI"/>
        <family val="2"/>
        <charset val="134"/>
        <scheme val="none"/>
      </font>
      <fill>
        <patternFill patternType="none">
          <fgColor indexed="64"/>
          <bgColor auto="1"/>
        </patternFill>
      </fill>
    </dxf>
    <dxf>
      <font>
        <b/>
        <i val="0"/>
        <color theme="6" tint="-0.499984740745262"/>
      </font>
      <fill>
        <patternFill>
          <bgColor theme="3" tint="0.79998168889431442"/>
        </patternFill>
      </fill>
    </dxf>
    <dxf>
      <font>
        <b/>
        <i val="0"/>
        <color theme="3"/>
      </font>
      <fill>
        <patternFill>
          <bgColor theme="4" tint="0.79998168889431442"/>
        </patternFill>
      </fill>
      <border>
        <bottom style="thin">
          <color theme="4" tint="-0.499984740745262"/>
        </bottom>
      </border>
    </dxf>
    <dxf>
      <border>
        <horizontal style="thin">
          <color theme="4" tint="-0.499984740745262"/>
        </horizontal>
      </border>
    </dxf>
  </dxfs>
  <tableStyles count="1" defaultTableStyle="TableStyleMedium2" defaultPivotStyle="PivotStyleLight16">
    <tableStyle name="大学贷款计算器" pivot="0" count="3" xr9:uid="{00000000-0011-0000-FFFF-FFFF00000000}">
      <tableStyleElement type="wholeTable" dxfId="27"/>
      <tableStyleElement type="headerRow" dxfId="26"/>
      <tableStyleElement type="totalRow" dxfId="25"/>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4</xdr:col>
      <xdr:colOff>257175</xdr:colOff>
      <xdr:row>1</xdr:row>
      <xdr:rowOff>38100</xdr:rowOff>
    </xdr:from>
    <xdr:to>
      <xdr:col>4</xdr:col>
      <xdr:colOff>714375</xdr:colOff>
      <xdr:row>1</xdr:row>
      <xdr:rowOff>762000</xdr:rowOff>
    </xdr:to>
    <xdr:pic>
      <xdr:nvPicPr>
        <xdr:cNvPr id="20" name="箭头" descr="指向右侧的三角形箭头">
          <a:extLst>
            <a:ext uri="{FF2B5EF4-FFF2-40B4-BE49-F238E27FC236}">
              <a16:creationId xmlns:a16="http://schemas.microsoft.com/office/drawing/2014/main" id="{00000000-0008-0000-0000-00001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162425" y="295275"/>
          <a:ext cx="457200" cy="723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606425</xdr:colOff>
      <xdr:row>1</xdr:row>
      <xdr:rowOff>38100</xdr:rowOff>
    </xdr:from>
    <xdr:to>
      <xdr:col>8</xdr:col>
      <xdr:colOff>1117600</xdr:colOff>
      <xdr:row>1</xdr:row>
      <xdr:rowOff>762000</xdr:rowOff>
    </xdr:to>
    <xdr:pic>
      <xdr:nvPicPr>
        <xdr:cNvPr id="21" name="箭头" descr="指向右侧的三角形箭头">
          <a:extLst>
            <a:ext uri="{FF2B5EF4-FFF2-40B4-BE49-F238E27FC236}">
              <a16:creationId xmlns:a16="http://schemas.microsoft.com/office/drawing/2014/main" id="{00000000-0008-0000-0000-00001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69325" y="292100"/>
          <a:ext cx="511175" cy="723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28575</xdr:colOff>
      <xdr:row>4</xdr:row>
      <xdr:rowOff>219075</xdr:rowOff>
    </xdr:from>
    <xdr:to>
      <xdr:col>11</xdr:col>
      <xdr:colOff>142875</xdr:colOff>
      <xdr:row>4</xdr:row>
      <xdr:rowOff>400050</xdr:rowOff>
    </xdr:to>
    <xdr:pic>
      <xdr:nvPicPr>
        <xdr:cNvPr id="23" name="箭头" descr="指向右侧的三角形箭头">
          <a:extLst>
            <a:ext uri="{FF2B5EF4-FFF2-40B4-BE49-F238E27FC236}">
              <a16:creationId xmlns:a16="http://schemas.microsoft.com/office/drawing/2014/main" id="{00000000-0008-0000-0000-00001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144250" y="2066925"/>
          <a:ext cx="114300" cy="18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57150</xdr:colOff>
      <xdr:row>5</xdr:row>
      <xdr:rowOff>28575</xdr:rowOff>
    </xdr:from>
    <xdr:to>
      <xdr:col>4</xdr:col>
      <xdr:colOff>171450</xdr:colOff>
      <xdr:row>5</xdr:row>
      <xdr:rowOff>209550</xdr:rowOff>
    </xdr:to>
    <xdr:pic>
      <xdr:nvPicPr>
        <xdr:cNvPr id="24" name="箭头" descr="指向右侧的三角形箭头">
          <a:extLst>
            <a:ext uri="{FF2B5EF4-FFF2-40B4-BE49-F238E27FC236}">
              <a16:creationId xmlns:a16="http://schemas.microsoft.com/office/drawing/2014/main" id="{00000000-0008-0000-0000-000018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962400" y="2286000"/>
          <a:ext cx="114300" cy="18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57150</xdr:colOff>
      <xdr:row>4</xdr:row>
      <xdr:rowOff>209550</xdr:rowOff>
    </xdr:from>
    <xdr:to>
      <xdr:col>4</xdr:col>
      <xdr:colOff>171450</xdr:colOff>
      <xdr:row>4</xdr:row>
      <xdr:rowOff>390525</xdr:rowOff>
    </xdr:to>
    <xdr:pic>
      <xdr:nvPicPr>
        <xdr:cNvPr id="25" name="箭头" descr="指向右侧的三角形箭头">
          <a:extLst>
            <a:ext uri="{FF2B5EF4-FFF2-40B4-BE49-F238E27FC236}">
              <a16:creationId xmlns:a16="http://schemas.microsoft.com/office/drawing/2014/main" id="{00000000-0008-0000-0000-000019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086225" y="2057400"/>
          <a:ext cx="114300" cy="18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28575</xdr:colOff>
      <xdr:row>5</xdr:row>
      <xdr:rowOff>28575</xdr:rowOff>
    </xdr:from>
    <xdr:to>
      <xdr:col>11</xdr:col>
      <xdr:colOff>142875</xdr:colOff>
      <xdr:row>5</xdr:row>
      <xdr:rowOff>209550</xdr:rowOff>
    </xdr:to>
    <xdr:pic>
      <xdr:nvPicPr>
        <xdr:cNvPr id="26" name="箭头" descr="指向右侧的三角形箭头">
          <a:extLst>
            <a:ext uri="{FF2B5EF4-FFF2-40B4-BE49-F238E27FC236}">
              <a16:creationId xmlns:a16="http://schemas.microsoft.com/office/drawing/2014/main" id="{00000000-0008-0000-0000-00001A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020425" y="2286000"/>
          <a:ext cx="114300" cy="18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CollegeLoans" displayName="CollegeLoans" ref="B9:L16" totalsRowCount="1" headerRowDxfId="24" dataDxfId="23" totalsRowDxfId="22">
  <tableColumns count="11">
    <tableColumn id="1" xr3:uid="{00000000-0010-0000-0000-000001000000}" name="贷款编号" totalsRowLabel="合计" dataDxfId="21" totalsRowDxfId="20"/>
    <tableColumn id="3" xr3:uid="{00000000-0010-0000-0000-000003000000}" name="贷方" dataDxfId="19" totalsRowDxfId="18"/>
    <tableColumn id="6" xr3:uid="{00000000-0010-0000-0000-000006000000}" name="贷款金额" totalsRowFunction="sum" dataDxfId="17" totalsRowDxfId="16" dataCellStyle="货币"/>
    <tableColumn id="7" xr3:uid="{00000000-0010-0000-0000-000007000000}" name="每年利率" dataDxfId="15" totalsRowDxfId="14" dataCellStyle="百分比"/>
    <tableColumn id="4" xr3:uid="{00000000-0010-0000-0000-000004000000}" name="开始日期" dataDxfId="13" totalsRowDxfId="12" dataCellStyle="常规"/>
    <tableColumn id="9" xr3:uid="{00000000-0010-0000-0000-000009000000}" name="期限（年）" dataDxfId="11" totalsRowDxfId="10"/>
    <tableColumn id="5" xr3:uid="{00000000-0010-0000-0000-000005000000}" name="结束日期" dataDxfId="9" totalsRowDxfId="8">
      <calculatedColumnFormula>IF(AND(CollegeLoans[[#This Row],[开始日期]]&gt;0,CollegeLoans[[#This Row],[期限（年）]]&gt;0),EDATE(CollegeLoans[[#This Row],[开始日期]],CollegeLoans[[#This Row],[期限（年）]]*12),"")</calculatedColumnFormula>
    </tableColumn>
    <tableColumn id="8" xr3:uid="{00000000-0010-0000-0000-000008000000}" name="目前每月还款" totalsRowFunction="sum" dataDxfId="7" totalsRowDxfId="6" dataCellStyle="货币">
      <calculatedColumnFormula>IFERROR(IF(AND(LoanStartLToday,COUNT(CollegeLoans[[#This Row],[贷款金额]:[期限（年）]])=4,CollegeLoans[[#This Row],[开始日期]]&lt;=TODAY()),PMT(CollegeLoans[[#This Row],[每年利率]]/12,CollegeLoans[[#This Row],[期限（年）]]*12,-CollegeLoans[[#This Row],[贷款金额]],0,0),""),0)</calculatedColumnFormula>
    </tableColumn>
    <tableColumn id="13" xr3:uid="{00000000-0010-0000-0000-00000D000000}" name="总计利息" totalsRowFunction="sum" dataDxfId="5" totalsRowDxfId="4" dataCellStyle="货币">
      <calculatedColumnFormula>IFERROR((CollegeLoans[[#This Row],[计划的还款]]*(CollegeLoans[[#This Row],[期限（年）]]*12))-CollegeLoans[[#This Row],[贷款金额]],"")</calculatedColumnFormula>
    </tableColumn>
    <tableColumn id="11" xr3:uid="{00000000-0010-0000-0000-00000B000000}" name="计划的还款" totalsRowFunction="sum" dataDxfId="3" totalsRowDxfId="2" dataCellStyle="货币">
      <calculatedColumnFormula>IF(COUNTA(CollegeLoans[[#This Row],[贷款金额]:[期限（年）]])&lt;&gt;4,"",PMT(CollegeLoans[[#This Row],[每年利率]]/12,CollegeLoans[[#This Row],[期限（年）]]*12,-CollegeLoans[[#This Row],[贷款金额]],0,0))</calculatedColumnFormula>
    </tableColumn>
    <tableColumn id="2" xr3:uid="{00000000-0010-0000-0000-000002000000}" name="每年还款" totalsRowFunction="sum" dataDxfId="1" totalsRowDxfId="0" dataCellStyle="货币">
      <calculatedColumnFormula>IFERROR(CollegeLoans[[#This Row],[计划的还款]]*12,"")</calculatedColumnFormula>
    </tableColumn>
  </tableColumns>
  <tableStyleInfo name="大学贷款计算器" showFirstColumn="0" showLastColumn="0" showRowStripes="1" showColumnStripes="0"/>
  <extLst>
    <ext xmlns:x14="http://schemas.microsoft.com/office/spreadsheetml/2009/9/main" uri="{504A1905-F514-4f6f-8877-14C23A59335A}">
      <x14:table altTextSummary="在此表中输入贷款编号、贷款方、贷款金额、年利率、开始日期和贷款年数。将自动计算结束日期、当前还款额、计划还款额、年度还款额和利息总额"/>
    </ext>
  </extLst>
</table>
</file>

<file path=xl/theme/theme1.xml><?xml version="1.0" encoding="utf-8"?>
<a:theme xmlns:a="http://schemas.openxmlformats.org/drawingml/2006/main" name="college_theme_calc">
  <a:themeElements>
    <a:clrScheme name="College Loan Calculator">
      <a:dk1>
        <a:sysClr val="windowText" lastClr="000000"/>
      </a:dk1>
      <a:lt1>
        <a:sysClr val="window" lastClr="FFFFFF"/>
      </a:lt1>
      <a:dk2>
        <a:srgbClr val="55554D"/>
      </a:dk2>
      <a:lt2>
        <a:srgbClr val="EEECE1"/>
      </a:lt2>
      <a:accent1>
        <a:srgbClr val="FFAF44"/>
      </a:accent1>
      <a:accent2>
        <a:srgbClr val="24A3DD"/>
      </a:accent2>
      <a:accent3>
        <a:srgbClr val="E86F52"/>
      </a:accent3>
      <a:accent4>
        <a:srgbClr val="8064A2"/>
      </a:accent4>
      <a:accent5>
        <a:srgbClr val="9BBB59"/>
      </a:accent5>
      <a:accent6>
        <a:srgbClr val="4F81BD"/>
      </a:accent6>
      <a:hlink>
        <a:srgbClr val="23A3DD"/>
      </a:hlink>
      <a:folHlink>
        <a:srgbClr val="919191"/>
      </a:folHlink>
    </a:clrScheme>
    <a:fontScheme name="College Loan Calculator">
      <a:majorFont>
        <a:latin typeface="Calibri"/>
        <a:ea typeface=""/>
        <a:cs typeface=""/>
      </a:majorFont>
      <a:minorFont>
        <a:latin typeface="Calibr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pageSetUpPr autoPageBreaks="0" fitToPage="1"/>
  </sheetPr>
  <dimension ref="A1:M21"/>
  <sheetViews>
    <sheetView showGridLines="0" tabSelected="1" zoomScaleNormal="100" workbookViewId="0"/>
  </sheetViews>
  <sheetFormatPr defaultColWidth="9.21875" defaultRowHeight="20.25" customHeight="1" x14ac:dyDescent="0.3"/>
  <cols>
    <col min="1" max="1" width="2.77734375" style="34" customWidth="1"/>
    <col min="2" max="3" width="20.77734375" style="34" customWidth="1"/>
    <col min="4" max="5" width="14.5546875" style="34" customWidth="1"/>
    <col min="6" max="6" width="15.88671875" style="34" customWidth="1"/>
    <col min="7" max="7" width="12.33203125" style="34" customWidth="1"/>
    <col min="8" max="8" width="12.88671875" style="34" customWidth="1"/>
    <col min="9" max="9" width="17.109375" style="34" customWidth="1"/>
    <col min="10" max="10" width="14.5546875" style="34" customWidth="1"/>
    <col min="11" max="11" width="19.5546875" style="34" customWidth="1"/>
    <col min="12" max="12" width="20.6640625" style="34" customWidth="1"/>
    <col min="13" max="13" width="2.77734375" style="34" customWidth="1"/>
    <col min="14" max="16384" width="9.21875" style="34"/>
  </cols>
  <sheetData>
    <row r="1" spans="1:13" ht="20.25" customHeight="1" x14ac:dyDescent="0.3">
      <c r="A1" s="33"/>
    </row>
    <row r="2" spans="1:13" ht="72" customHeight="1" x14ac:dyDescent="0.3">
      <c r="B2" s="56" t="s">
        <v>0</v>
      </c>
      <c r="C2" s="56"/>
      <c r="D2" s="59" t="s">
        <v>14</v>
      </c>
      <c r="E2" s="59"/>
      <c r="F2" s="57">
        <v>50000</v>
      </c>
      <c r="G2" s="57"/>
      <c r="H2" s="57"/>
      <c r="I2" s="60" t="s">
        <v>23</v>
      </c>
      <c r="J2" s="60"/>
      <c r="K2" s="58">
        <f ca="1">TODAY()-701</f>
        <v>42907</v>
      </c>
      <c r="L2" s="58"/>
    </row>
    <row r="3" spans="1:13" ht="27.75" customHeight="1" x14ac:dyDescent="0.3">
      <c r="B3" s="55"/>
      <c r="C3" s="55"/>
      <c r="D3" s="55"/>
      <c r="E3" s="55"/>
      <c r="F3" s="61" t="s">
        <v>16</v>
      </c>
      <c r="G3" s="61"/>
      <c r="H3" s="61"/>
      <c r="I3" s="55"/>
      <c r="J3" s="55"/>
      <c r="K3" s="61" t="s">
        <v>26</v>
      </c>
      <c r="L3" s="61"/>
    </row>
    <row r="4" spans="1:13" ht="25.5" customHeight="1" x14ac:dyDescent="0.3">
      <c r="B4" s="54" t="s">
        <v>31</v>
      </c>
      <c r="C4" s="54"/>
      <c r="D4" s="54"/>
      <c r="E4" s="54"/>
      <c r="F4" s="54"/>
      <c r="G4" s="54"/>
      <c r="H4" s="54"/>
      <c r="I4" s="54"/>
      <c r="J4" s="54"/>
      <c r="K4" s="54"/>
      <c r="L4" s="54"/>
      <c r="M4" s="8"/>
    </row>
    <row r="5" spans="1:13" ht="32.25" customHeight="1" x14ac:dyDescent="0.4">
      <c r="B5" s="50" t="s">
        <v>1</v>
      </c>
      <c r="C5" s="50"/>
      <c r="D5" s="50"/>
      <c r="E5" s="44">
        <f ca="1">IFERROR(CollegeLoans[[#Totals],[目前每月还款]],"")</f>
        <v>190.91792743033542</v>
      </c>
      <c r="F5" s="44"/>
      <c r="G5" s="44"/>
      <c r="H5" s="52" t="s">
        <v>20</v>
      </c>
      <c r="I5" s="52"/>
      <c r="J5" s="52"/>
      <c r="K5" s="52"/>
      <c r="L5" s="9">
        <f ca="1">IFERROR(CollegeLoans[[#Totals],[计划的还款]],0)</f>
        <v>190.91792743033542</v>
      </c>
      <c r="M5" s="10"/>
    </row>
    <row r="6" spans="1:13" ht="32.25" customHeight="1" x14ac:dyDescent="0.3">
      <c r="B6" s="51" t="s">
        <v>2</v>
      </c>
      <c r="C6" s="51"/>
      <c r="D6" s="51"/>
      <c r="E6" s="45">
        <f ca="1">IFERROR(CollegeLoans[[#Totals],[目前每月还款]]/EstimatedMonthlySalary,"")</f>
        <v>4.5820302583280501E-2</v>
      </c>
      <c r="F6" s="45"/>
      <c r="G6" s="45"/>
      <c r="H6" s="53" t="s">
        <v>21</v>
      </c>
      <c r="I6" s="53"/>
      <c r="J6" s="53"/>
      <c r="K6" s="53"/>
      <c r="L6" s="11">
        <f ca="1">IFERROR(CollegeLoans[[#Totals],[计划的还款]]/EstimatedMonthlySalary,"")</f>
        <v>4.5820302583280501E-2</v>
      </c>
      <c r="M6" s="12"/>
    </row>
    <row r="7" spans="1:13" ht="20.25" customHeight="1" x14ac:dyDescent="0.45">
      <c r="B7" s="35"/>
      <c r="C7" s="35"/>
      <c r="D7" s="36"/>
      <c r="E7" s="37"/>
      <c r="F7" s="35"/>
      <c r="G7" s="35"/>
      <c r="H7" s="35"/>
      <c r="I7" s="35"/>
      <c r="J7" s="35"/>
      <c r="K7" s="35"/>
      <c r="L7" s="35"/>
    </row>
    <row r="8" spans="1:13" ht="23.25" customHeight="1" x14ac:dyDescent="0.3">
      <c r="B8" s="46" t="s">
        <v>3</v>
      </c>
      <c r="C8" s="46"/>
      <c r="D8" s="46"/>
      <c r="E8" s="47"/>
      <c r="F8" s="49" t="s">
        <v>17</v>
      </c>
      <c r="G8" s="46"/>
      <c r="H8" s="47"/>
      <c r="I8" s="46" t="s">
        <v>24</v>
      </c>
      <c r="J8" s="48"/>
      <c r="K8" s="48"/>
      <c r="L8" s="48"/>
    </row>
    <row r="9" spans="1:13" ht="23.25" customHeight="1" x14ac:dyDescent="0.3">
      <c r="B9" s="5" t="s">
        <v>4</v>
      </c>
      <c r="C9" s="2" t="s">
        <v>11</v>
      </c>
      <c r="D9" s="3" t="s">
        <v>15</v>
      </c>
      <c r="E9" s="6" t="s">
        <v>28</v>
      </c>
      <c r="F9" s="7" t="s">
        <v>18</v>
      </c>
      <c r="G9" s="3" t="s">
        <v>19</v>
      </c>
      <c r="H9" s="6" t="s">
        <v>22</v>
      </c>
      <c r="I9" s="3" t="s">
        <v>25</v>
      </c>
      <c r="J9" s="3" t="s">
        <v>29</v>
      </c>
      <c r="K9" s="3" t="s">
        <v>27</v>
      </c>
      <c r="L9" s="3" t="s">
        <v>30</v>
      </c>
    </row>
    <row r="10" spans="1:13" ht="16.5" x14ac:dyDescent="0.3">
      <c r="B10" s="5" t="s">
        <v>5</v>
      </c>
      <c r="C10" s="4" t="s">
        <v>12</v>
      </c>
      <c r="D10" s="31">
        <v>10000</v>
      </c>
      <c r="E10" s="38">
        <v>0.05</v>
      </c>
      <c r="F10" s="39">
        <f ca="1">DATE(YEAR(TODAY())-2,4,1)</f>
        <v>42826</v>
      </c>
      <c r="G10" s="1">
        <v>10</v>
      </c>
      <c r="H10" s="13">
        <f ca="1">IF(AND(CollegeLoans[[#This Row],[开始日期]]&gt;0,CollegeLoans[[#This Row],[期限（年）]]&gt;0),EDATE(CollegeLoans[[#This Row],[开始日期]],CollegeLoans[[#This Row],[期限（年）]]*12),"")</f>
        <v>46478</v>
      </c>
      <c r="I10" s="30">
        <f ca="1">IFERROR(IF(AND(LoanStartLToday,COUNT(CollegeLoans[[#This Row],[贷款金额]:[期限（年）]])=4,CollegeLoans[[#This Row],[开始日期]]&lt;=TODAY()),PMT(CollegeLoans[[#This Row],[每年利率]]/12,CollegeLoans[[#This Row],[期限（年）]]*12,-CollegeLoans[[#This Row],[贷款金额]],0,0),""),0)</f>
        <v>106.06551523907524</v>
      </c>
      <c r="J10" s="31">
        <f ca="1">IFERROR((CollegeLoans[[#This Row],[计划的还款]]*(CollegeLoans[[#This Row],[期限（年）]]*12))-CollegeLoans[[#This Row],[贷款金额]],"")</f>
        <v>2727.8618286890287</v>
      </c>
      <c r="K10" s="32">
        <f ca="1">IF(COUNTA(CollegeLoans[[#This Row],[贷款金额]:[期限（年）]])&lt;&gt;4,"",PMT(CollegeLoans[[#This Row],[每年利率]]/12,CollegeLoans[[#This Row],[期限（年）]]*12,-CollegeLoans[[#This Row],[贷款金额]],0,0))</f>
        <v>106.06551523907524</v>
      </c>
      <c r="L10" s="31">
        <f ca="1">IFERROR(CollegeLoans[[#This Row],[计划的还款]]*12,"")</f>
        <v>1272.7861828689029</v>
      </c>
    </row>
    <row r="11" spans="1:13" ht="16.5" x14ac:dyDescent="0.3">
      <c r="B11" s="5" t="s">
        <v>6</v>
      </c>
      <c r="C11" s="4" t="s">
        <v>13</v>
      </c>
      <c r="D11" s="31">
        <v>8000</v>
      </c>
      <c r="E11" s="38">
        <v>0.05</v>
      </c>
      <c r="F11" s="39">
        <f ca="1">DATE(YEAR(TODAY()),5,1)</f>
        <v>43586</v>
      </c>
      <c r="G11" s="1">
        <v>10</v>
      </c>
      <c r="H11" s="13">
        <f ca="1">IF(AND(CollegeLoans[[#This Row],[开始日期]]&gt;0,CollegeLoans[[#This Row],[期限（年）]]&gt;0),EDATE(CollegeLoans[[#This Row],[开始日期]],CollegeLoans[[#This Row],[期限（年）]]*12),"")</f>
        <v>47239</v>
      </c>
      <c r="I11" s="30">
        <f ca="1">IFERROR(IF(AND(LoanStartLToday,COUNT(CollegeLoans[[#This Row],[贷款金额]:[期限（年）]])=4,CollegeLoans[[#This Row],[开始日期]]&lt;=TODAY()),PMT(CollegeLoans[[#This Row],[每年利率]]/12,CollegeLoans[[#This Row],[期限（年）]]*12,-CollegeLoans[[#This Row],[贷款金额]],0,0),""),0)</f>
        <v>84.852412191260186</v>
      </c>
      <c r="J11" s="31">
        <f ca="1">IFERROR((CollegeLoans[[#This Row],[计划的还款]]*(CollegeLoans[[#This Row],[期限（年）]]*12))-CollegeLoans[[#This Row],[贷款金额]],"")</f>
        <v>2182.289462951223</v>
      </c>
      <c r="K11" s="32">
        <f ca="1">IF(COUNTA(CollegeLoans[[#This Row],[贷款金额]:[期限（年）]])&lt;&gt;4,"",PMT(CollegeLoans[[#This Row],[每年利率]]/12,CollegeLoans[[#This Row],[期限（年）]]*12,-CollegeLoans[[#This Row],[贷款金额]],0,0))</f>
        <v>84.852412191260186</v>
      </c>
      <c r="L11" s="31">
        <f ca="1">IFERROR(CollegeLoans[[#This Row],[计划的还款]]*12,"")</f>
        <v>1018.2289462951222</v>
      </c>
    </row>
    <row r="12" spans="1:13" ht="16.5" x14ac:dyDescent="0.3">
      <c r="B12" s="5"/>
      <c r="C12" s="4"/>
      <c r="D12" s="31"/>
      <c r="E12" s="38"/>
      <c r="F12" s="39"/>
      <c r="G12" s="1"/>
      <c r="H12" s="13" t="str">
        <f>IF(AND(CollegeLoans[[#This Row],[开始日期]]&gt;0,CollegeLoans[[#This Row],[期限（年）]]&gt;0),EDATE(CollegeLoans[[#This Row],[开始日期]],CollegeLoans[[#This Row],[期限（年）]]*12),"")</f>
        <v/>
      </c>
      <c r="I12" s="30" t="str">
        <f ca="1">IFERROR(IF(AND(LoanStartLToday,COUNT(CollegeLoans[[#This Row],[贷款金额]:[期限（年）]])=4,CollegeLoans[[#This Row],[开始日期]]&lt;=TODAY()),PMT(CollegeLoans[[#This Row],[每年利率]]/12,CollegeLoans[[#This Row],[期限（年）]]*12,-CollegeLoans[[#This Row],[贷款金额]],0,0),""),0)</f>
        <v/>
      </c>
      <c r="J12" s="31" t="str">
        <f>IFERROR((CollegeLoans[[#This Row],[计划的还款]]*(CollegeLoans[[#This Row],[期限（年）]]*12))-CollegeLoans[[#This Row],[贷款金额]],"")</f>
        <v/>
      </c>
      <c r="K12" s="32" t="str">
        <f>IF(COUNTA(CollegeLoans[[#This Row],[贷款金额]:[期限（年）]])&lt;&gt;4,"",PMT(CollegeLoans[[#This Row],[每年利率]]/12,CollegeLoans[[#This Row],[期限（年）]]*12,-CollegeLoans[[#This Row],[贷款金额]],0,0))</f>
        <v/>
      </c>
      <c r="L12" s="31" t="str">
        <f>IFERROR(CollegeLoans[[#This Row],[计划的还款]]*12,"")</f>
        <v/>
      </c>
    </row>
    <row r="13" spans="1:13" ht="16.5" x14ac:dyDescent="0.3">
      <c r="B13" s="5"/>
      <c r="C13" s="4"/>
      <c r="D13" s="31"/>
      <c r="E13" s="38"/>
      <c r="F13" s="39"/>
      <c r="G13" s="1"/>
      <c r="H13" s="13" t="str">
        <f>IF(AND(CollegeLoans[[#This Row],[开始日期]]&gt;0,CollegeLoans[[#This Row],[期限（年）]]&gt;0),EDATE(CollegeLoans[[#This Row],[开始日期]],CollegeLoans[[#This Row],[期限（年）]]*12),"")</f>
        <v/>
      </c>
      <c r="I13" s="30" t="str">
        <f ca="1">IFERROR(IF(AND(LoanStartLToday,COUNT(CollegeLoans[[#This Row],[贷款金额]:[期限（年）]])=4,CollegeLoans[[#This Row],[开始日期]]&lt;=TODAY()),PMT(CollegeLoans[[#This Row],[每年利率]]/12,CollegeLoans[[#This Row],[期限（年）]]*12,-CollegeLoans[[#This Row],[贷款金额]],0,0),""),0)</f>
        <v/>
      </c>
      <c r="J13" s="31" t="str">
        <f>IFERROR((CollegeLoans[[#This Row],[计划的还款]]*(CollegeLoans[[#This Row],[期限（年）]]*12))-CollegeLoans[[#This Row],[贷款金额]],"")</f>
        <v/>
      </c>
      <c r="K13" s="32" t="str">
        <f>IF(COUNTA(CollegeLoans[[#This Row],[贷款金额]:[期限（年）]])&lt;&gt;4,"",PMT(CollegeLoans[[#This Row],[每年利率]]/12,CollegeLoans[[#This Row],[期限（年）]]*12,-CollegeLoans[[#This Row],[贷款金额]],0,0))</f>
        <v/>
      </c>
      <c r="L13" s="31" t="str">
        <f>IFERROR(CollegeLoans[[#This Row],[计划的还款]]*12,"")</f>
        <v/>
      </c>
    </row>
    <row r="14" spans="1:13" ht="16.5" x14ac:dyDescent="0.3">
      <c r="B14" s="5"/>
      <c r="C14" s="4"/>
      <c r="D14" s="31"/>
      <c r="E14" s="38"/>
      <c r="F14" s="39"/>
      <c r="G14" s="1"/>
      <c r="H14" s="13" t="str">
        <f>IF(AND(CollegeLoans[[#This Row],[开始日期]]&gt;0,CollegeLoans[[#This Row],[期限（年）]]&gt;0),EDATE(CollegeLoans[[#This Row],[开始日期]],CollegeLoans[[#This Row],[期限（年）]]*12),"")</f>
        <v/>
      </c>
      <c r="I14" s="30" t="str">
        <f ca="1">IFERROR(IF(AND(LoanStartLToday,COUNT(CollegeLoans[[#This Row],[贷款金额]:[期限（年）]])=4,CollegeLoans[[#This Row],[开始日期]]&lt;=TODAY()),PMT(CollegeLoans[[#This Row],[每年利率]]/12,CollegeLoans[[#This Row],[期限（年）]]*12,-CollegeLoans[[#This Row],[贷款金额]],0,0),""),0)</f>
        <v/>
      </c>
      <c r="J14" s="31" t="str">
        <f>IFERROR((CollegeLoans[[#This Row],[计划的还款]]*(CollegeLoans[[#This Row],[期限（年）]]*12))-CollegeLoans[[#This Row],[贷款金额]],"")</f>
        <v/>
      </c>
      <c r="K14" s="32" t="str">
        <f>IF(COUNTA(CollegeLoans[[#This Row],[贷款金额]:[期限（年）]])&lt;&gt;4,"",PMT(CollegeLoans[[#This Row],[每年利率]]/12,CollegeLoans[[#This Row],[期限（年）]]*12,-CollegeLoans[[#This Row],[贷款金额]],0,0))</f>
        <v/>
      </c>
      <c r="L14" s="31" t="str">
        <f>IFERROR(CollegeLoans[[#This Row],[计划的还款]]*12,"")</f>
        <v/>
      </c>
    </row>
    <row r="15" spans="1:13" ht="16.5" x14ac:dyDescent="0.3">
      <c r="B15" s="5"/>
      <c r="C15" s="4"/>
      <c r="D15" s="31"/>
      <c r="E15" s="38"/>
      <c r="F15" s="39"/>
      <c r="G15" s="1"/>
      <c r="H15" s="13" t="str">
        <f>IF(AND(CollegeLoans[[#This Row],[开始日期]]&gt;0,CollegeLoans[[#This Row],[期限（年）]]&gt;0),EDATE(CollegeLoans[[#This Row],[开始日期]],CollegeLoans[[#This Row],[期限（年）]]*12),"")</f>
        <v/>
      </c>
      <c r="I15" s="30" t="str">
        <f ca="1">IFERROR(IF(AND(LoanStartLToday,COUNT(CollegeLoans[[#This Row],[贷款金额]:[期限（年）]])=4,CollegeLoans[[#This Row],[开始日期]]&lt;=TODAY()),PMT(CollegeLoans[[#This Row],[每年利率]]/12,CollegeLoans[[#This Row],[期限（年）]]*12,-CollegeLoans[[#This Row],[贷款金额]],0,0),""),0)</f>
        <v/>
      </c>
      <c r="J15" s="31" t="str">
        <f>IFERROR((CollegeLoans[[#This Row],[计划的还款]]*(CollegeLoans[[#This Row],[期限（年）]]*12))-CollegeLoans[[#This Row],[贷款金额]],"")</f>
        <v/>
      </c>
      <c r="K15" s="32" t="str">
        <f>IF(COUNTA(CollegeLoans[[#This Row],[贷款金额]:[期限（年）]])&lt;&gt;4,"",PMT(CollegeLoans[[#This Row],[每年利率]]/12,CollegeLoans[[#This Row],[期限（年）]]*12,-CollegeLoans[[#This Row],[贷款金额]],0,0))</f>
        <v/>
      </c>
      <c r="L15" s="31" t="str">
        <f>IFERROR(CollegeLoans[[#This Row],[计划的还款]]*12,"")</f>
        <v/>
      </c>
    </row>
    <row r="16" spans="1:13" ht="20.25" customHeight="1" x14ac:dyDescent="0.3">
      <c r="B16" s="14" t="s">
        <v>7</v>
      </c>
      <c r="C16" s="15"/>
      <c r="D16" s="16">
        <f>SUBTOTAL(109,CollegeLoans[贷款金额])</f>
        <v>18000</v>
      </c>
      <c r="E16" s="17"/>
      <c r="F16" s="18"/>
      <c r="G16" s="19"/>
      <c r="H16" s="20"/>
      <c r="I16" s="21">
        <f ca="1">SUBTOTAL(109,CollegeLoans[目前每月还款])</f>
        <v>190.91792743033542</v>
      </c>
      <c r="J16" s="16">
        <f ca="1">SUBTOTAL(109,CollegeLoans[总计利息])</f>
        <v>4910.1512916402517</v>
      </c>
      <c r="K16" s="22">
        <f ca="1">SUBTOTAL(109,CollegeLoans[计划的还款])</f>
        <v>190.91792743033542</v>
      </c>
      <c r="L16" s="16">
        <f ca="1">SUBTOTAL(109,CollegeLoans[每年还款])</f>
        <v>2291.015129164025</v>
      </c>
    </row>
    <row r="17" spans="2:12" ht="20.25" customHeight="1" x14ac:dyDescent="0.3">
      <c r="B17" s="23" t="s">
        <v>8</v>
      </c>
      <c r="C17" s="24"/>
      <c r="D17" s="25">
        <f>AVERAGE(CollegeLoans[贷款金额])</f>
        <v>9000</v>
      </c>
      <c r="E17" s="28">
        <f>AVERAGE(CollegeLoans[每年利率])</f>
        <v>0.05</v>
      </c>
      <c r="F17" s="29"/>
      <c r="G17" s="29"/>
      <c r="H17" s="28"/>
      <c r="I17" s="26"/>
      <c r="J17" s="25">
        <f ca="1">AVERAGE(CollegeLoans[总计利息])</f>
        <v>2455.0756458201258</v>
      </c>
      <c r="K17" s="27"/>
      <c r="L17" s="25">
        <f ca="1">AVERAGE(CollegeLoans[每年还款])</f>
        <v>1145.5075645820125</v>
      </c>
    </row>
    <row r="18" spans="2:12" s="40" customFormat="1" ht="23.25" customHeight="1" x14ac:dyDescent="0.3">
      <c r="B18" s="41" t="s">
        <v>9</v>
      </c>
      <c r="C18" s="41"/>
      <c r="D18" s="41"/>
      <c r="E18" s="41"/>
      <c r="F18" s="41"/>
      <c r="G18" s="41"/>
      <c r="H18" s="41"/>
      <c r="I18" s="41"/>
      <c r="J18" s="41"/>
      <c r="K18" s="41"/>
      <c r="L18" s="42">
        <f ca="1">CollegeLoans[[#Totals],[贷款金额]]+CollegeLoans[[#Totals],[总计利息]]</f>
        <v>22910.15129164025</v>
      </c>
    </row>
    <row r="19" spans="2:12" s="40" customFormat="1" ht="23.25" customHeight="1" x14ac:dyDescent="0.3">
      <c r="B19" s="41"/>
      <c r="C19" s="41"/>
      <c r="D19" s="41"/>
      <c r="E19" s="41"/>
      <c r="F19" s="41"/>
      <c r="G19" s="41"/>
      <c r="H19" s="41"/>
      <c r="I19" s="41"/>
      <c r="J19" s="41"/>
      <c r="K19" s="41"/>
      <c r="L19" s="42"/>
    </row>
    <row r="20" spans="2:12" ht="20.25" customHeight="1" x14ac:dyDescent="0.3">
      <c r="B20" s="43" t="s">
        <v>10</v>
      </c>
      <c r="C20" s="43"/>
      <c r="D20" s="43"/>
      <c r="E20" s="43"/>
      <c r="F20" s="43"/>
      <c r="G20" s="43"/>
      <c r="H20" s="43"/>
      <c r="I20" s="43"/>
      <c r="J20" s="43"/>
      <c r="K20" s="43"/>
      <c r="L20" s="42">
        <f>(EstimatedAnnualSalary/12)</f>
        <v>4166.666666666667</v>
      </c>
    </row>
    <row r="21" spans="2:12" ht="20.25" customHeight="1" x14ac:dyDescent="0.3">
      <c r="B21" s="43"/>
      <c r="C21" s="43"/>
      <c r="D21" s="43"/>
      <c r="E21" s="43"/>
      <c r="F21" s="43"/>
      <c r="G21" s="43"/>
      <c r="H21" s="43"/>
      <c r="I21" s="43"/>
      <c r="J21" s="43"/>
      <c r="K21" s="43"/>
      <c r="L21" s="42"/>
    </row>
  </sheetData>
  <mergeCells count="23">
    <mergeCell ref="B4:L4"/>
    <mergeCell ref="B3:E3"/>
    <mergeCell ref="I3:J3"/>
    <mergeCell ref="B2:C2"/>
    <mergeCell ref="F2:H2"/>
    <mergeCell ref="K2:L2"/>
    <mergeCell ref="D2:E2"/>
    <mergeCell ref="I2:J2"/>
    <mergeCell ref="F3:H3"/>
    <mergeCell ref="K3:L3"/>
    <mergeCell ref="B18:K19"/>
    <mergeCell ref="L18:L19"/>
    <mergeCell ref="B20:K21"/>
    <mergeCell ref="L20:L21"/>
    <mergeCell ref="E5:G5"/>
    <mergeCell ref="E6:G6"/>
    <mergeCell ref="B8:E8"/>
    <mergeCell ref="I8:L8"/>
    <mergeCell ref="F8:H8"/>
    <mergeCell ref="B5:D5"/>
    <mergeCell ref="B6:D6"/>
    <mergeCell ref="H5:K5"/>
    <mergeCell ref="H6:K6"/>
  </mergeCells>
  <phoneticPr fontId="27" type="noConversion"/>
  <dataValidations xWindow="503" yWindow="415" count="41">
    <dataValidation type="whole" operator="greaterThanOrEqual" allowBlank="1" showInputMessage="1" showErrorMessage="1" sqref="G10:G15" xr:uid="{00000000-0002-0000-0000-000000000000}">
      <formula1>0</formula1>
    </dataValidation>
    <dataValidation operator="greaterThanOrEqual" allowBlank="1" showInputMessage="1" showErrorMessage="1" sqref="H10:J15" xr:uid="{00000000-0002-0000-0000-000001000000}"/>
    <dataValidation allowBlank="1" showInputMessage="1" showErrorMessage="1" prompt="在此工作表中创建大学贷款计算器。从表格的单元格 B9 开始输入详细信息，在单元格 F2 中输入预计年薪，并在单元格 K2 中输入开始偿还贷款的日期" sqref="A1" xr:uid="{00000000-0002-0000-0000-000002000000}"/>
    <dataValidation allowBlank="1" showInputMessage="1" showErrorMessage="1" prompt="在此单元格中输入预计的毕业后年薪" sqref="F2:H2" xr:uid="{00000000-0002-0000-0000-000003000000}"/>
    <dataValidation allowBlank="1" showInputMessage="1" showErrorMessage="1" prompt="在上方单元格中输入预计的毕业后年薪" sqref="F3:H3" xr:uid="{00000000-0002-0000-0000-000004000000}"/>
    <dataValidation allowBlank="1" showInputMessage="1" showErrorMessage="1" prompt="在此单元格中输入开始偿还贷款的日期" sqref="K2:L2" xr:uid="{00000000-0002-0000-0000-000005000000}"/>
    <dataValidation allowBlank="1" showInputMessage="1" showErrorMessage="1" prompt="在上方单元格中输入开始偿还贷款的日期" sqref="K3:L3" xr:uid="{00000000-0002-0000-0000-000006000000}"/>
    <dataValidation allowBlank="1" showInputMessage="1" showErrorMessage="1" prompt="在右侧单元格中自动计算合并的当前每月还款额" sqref="B5:D5" xr:uid="{00000000-0002-0000-0000-000007000000}"/>
    <dataValidation allowBlank="1" showInputMessage="1" showErrorMessage="1" prompt="在此单元格中自动计算合并的当前每月还款额" sqref="E5:G5" xr:uid="{00000000-0002-0000-0000-000008000000}"/>
    <dataValidation allowBlank="1" showInputMessage="1" showErrorMessage="1" prompt="在右侧单元格中自动计算当前每月收入的百分比" sqref="B6:D6" xr:uid="{00000000-0002-0000-0000-000009000000}"/>
    <dataValidation allowBlank="1" showInputMessage="1" showErrorMessage="1" prompt="在此单元格中自动计算当前每月收入的百分比" sqref="E6:G6" xr:uid="{00000000-0002-0000-0000-00000A000000}"/>
    <dataValidation allowBlank="1" showInputMessage="1" showErrorMessage="1" prompt="在右侧单元格中自动计算合并的计划每月还款额" sqref="H5:K5" xr:uid="{00000000-0002-0000-0000-00000B000000}"/>
    <dataValidation allowBlank="1" showInputMessage="1" showErrorMessage="1" prompt="在此单元格中自动计算合并的计划每月还款额" sqref="L5" xr:uid="{00000000-0002-0000-0000-00000C000000}"/>
    <dataValidation allowBlank="1" showInputMessage="1" showErrorMessage="1" prompt="在右侧单元格中自动计算计划每月收入的百分比" sqref="H6:K6" xr:uid="{00000000-0002-0000-0000-00000D000000}"/>
    <dataValidation allowBlank="1" showInputMessage="1" showErrorMessage="1" prompt="在此单元格中自动计算计划每月收入的百分比" sqref="L6" xr:uid="{00000000-0002-0000-0000-00000E000000}"/>
    <dataValidation allowBlank="1" showInputMessage="1" showErrorMessage="1" prompt="在下方表格列中输入常规贷款详细信息" sqref="B8:E8" xr:uid="{00000000-0002-0000-0000-00000F000000}"/>
    <dataValidation allowBlank="1" showInputMessage="1" showErrorMessage="1" prompt="在此标题下的此列中输入贷款编号" sqref="B9" xr:uid="{00000000-0002-0000-0000-000010000000}"/>
    <dataValidation allowBlank="1" showInputMessage="1" showErrorMessage="1" prompt="在此标题下的此列中输入贷款方" sqref="C9" xr:uid="{00000000-0002-0000-0000-000011000000}"/>
    <dataValidation allowBlank="1" showInputMessage="1" showErrorMessage="1" prompt="在此标题下的此列中输入贷款金额" sqref="D9" xr:uid="{00000000-0002-0000-0000-000012000000}"/>
    <dataValidation allowBlank="1" showInputMessage="1" showErrorMessage="1" prompt="在此标题下的此列中输入年利率" sqref="E9" xr:uid="{00000000-0002-0000-0000-000013000000}"/>
    <dataValidation allowBlank="1" showInputMessage="1" showErrorMessage="1" prompt="在下方表格列中输入贷款偿还数据" sqref="F8:H8" xr:uid="{00000000-0002-0000-0000-000014000000}"/>
    <dataValidation allowBlank="1" showInputMessage="1" showErrorMessage="1" prompt="在此标题下的此列中输入开始日期" sqref="F9" xr:uid="{00000000-0002-0000-0000-000015000000}"/>
    <dataValidation allowBlank="1" showInputMessage="1" showErrorMessage="1" prompt="在此标题下的此列中输入时限（年）" sqref="G9" xr:uid="{00000000-0002-0000-0000-000016000000}"/>
    <dataValidation allowBlank="1" showInputMessage="1" showErrorMessage="1" prompt="此标题下的此列中会自动更新结束日期" sqref="H9" xr:uid="{00000000-0002-0000-0000-000017000000}"/>
    <dataValidation allowBlank="1" showInputMessage="1" showErrorMessage="1" prompt="在下方表格列中自动更新还款详细信息" sqref="I8:L8" xr:uid="{00000000-0002-0000-0000-000018000000}"/>
    <dataValidation allowBlank="1" showInputMessage="1" showErrorMessage="1" prompt="在此标题下的此列中自动计算当前每月还款额" sqref="I9" xr:uid="{00000000-0002-0000-0000-000019000000}"/>
    <dataValidation allowBlank="1" showInputMessage="1" showErrorMessage="1" prompt="在此标题下的此列中自动计算利息总额" sqref="J9" xr:uid="{00000000-0002-0000-0000-00001A000000}"/>
    <dataValidation allowBlank="1" showInputMessage="1" showErrorMessage="1" prompt="在此标题下的此列中自动计算计划还款额" sqref="K9" xr:uid="{00000000-0002-0000-0000-00001B000000}"/>
    <dataValidation allowBlank="1" showInputMessage="1" showErrorMessage="1" prompt="在此标题下的此列中自动计算年度还款额。将在表格下方的此列中自动计算平均值" sqref="L9" xr:uid="{00000000-0002-0000-0000-00001C000000}"/>
    <dataValidation allowBlank="1" showInputMessage="1" showErrorMessage="1" prompt="自动计算贷款金额、年利率、利息总额和年度还款额的平均值，并在右侧单元格中更新计划还款额图表" sqref="B17" xr:uid="{00000000-0002-0000-0000-00001D000000}"/>
    <dataValidation allowBlank="1" showInputMessage="1" showErrorMessage="1" prompt="在此单元格中自动计算平均贷款金额" sqref="D17" xr:uid="{00000000-0002-0000-0000-00001E000000}"/>
    <dataValidation allowBlank="1" showInputMessage="1" showErrorMessage="1" prompt="在此单元格中自动计算平均年利率" sqref="E17" xr:uid="{00000000-0002-0000-0000-00001F000000}"/>
    <dataValidation allowBlank="1" showInputMessage="1" showErrorMessage="1" prompt="在此单元格中自动计算平均利息总额" sqref="J17" xr:uid="{00000000-0002-0000-0000-000020000000}"/>
    <dataValidation allowBlank="1" showInputMessage="1" showErrorMessage="1" prompt="在此单元格中自动更新平均计划还款额图表" sqref="K17" xr:uid="{00000000-0002-0000-0000-000021000000}"/>
    <dataValidation allowBlank="1" showInputMessage="1" showErrorMessage="1" prompt="在此单元格中自动计算平均年度还款额，并在下方单元格中自动计算合并的还贷总额和预计的毕业后每月收入" sqref="L17" xr:uid="{00000000-0002-0000-0000-000022000000}"/>
    <dataValidation allowBlank="1" showInputMessage="1" showErrorMessage="1" prompt="在右侧单元格中自动计算合并的还贷总额" sqref="B18:K19" xr:uid="{00000000-0002-0000-0000-000023000000}"/>
    <dataValidation allowBlank="1" showInputMessage="1" showErrorMessage="1" prompt="在此单元格中自动计算合并的还贷总额" sqref="L18:L19" xr:uid="{00000000-0002-0000-0000-000024000000}"/>
    <dataValidation allowBlank="1" showInputMessage="1" showErrorMessage="1" prompt="在右侧单元格中自动计算预计的毕业后每月收入" sqref="B20:K21" xr:uid="{00000000-0002-0000-0000-000025000000}"/>
    <dataValidation allowBlank="1" showInputMessage="1" showErrorMessage="1" prompt="在此单元格中自动计算预计的毕业后每月收入" sqref="L20:L21" xr:uid="{00000000-0002-0000-0000-000026000000}"/>
    <dataValidation allowBlank="1" showInputMessage="1" showErrorMessage="1" prompt="此工作表的标题位于此单元格中，提示位于单元格 B4 中。将在表格下方自动计算平均值、合并的还贷总额和预计的每月收入" sqref="B2:C2" xr:uid="{00000000-0002-0000-0000-000027000000}"/>
    <dataValidation allowBlank="1" showInputMessage="1" showErrorMessage="1" prompt="分别在单元格 E5、E6、L5 和 L6 中自动计算合并的当前每月还款额、合并的计划每月还款额、当前每月收入的百分比以及计划每月收入的百分比" sqref="B4:L4" xr:uid="{00000000-0002-0000-0000-000028000000}"/>
  </dataValidations>
  <printOptions horizontalCentered="1"/>
  <pageMargins left="0.25" right="0.25" top="0.75" bottom="0.75" header="0.3" footer="0.3"/>
  <pageSetup paperSize="9" fitToHeight="0" orientation="landscape" r:id="rId1"/>
  <headerFooter differentFirst="1">
    <oddFooter>Page &amp;P of &amp;N</oddFooter>
  </headerFooter>
  <ignoredErrors>
    <ignoredError sqref="H12:H15 D17:E17 I12:K15" emptyCellReference="1"/>
  </ignoredErrors>
  <drawing r:id="rId2"/>
  <tableParts count="1">
    <tablePart r:id="rId3"/>
  </tableParts>
  <extLst>
    <ext xmlns:x14="http://schemas.microsoft.com/office/spreadsheetml/2009/9/main" uri="{05C60535-1F16-4fd2-B633-F4F36F0B64E0}">
      <x14:sparklineGroups xmlns:xm="http://schemas.microsoft.com/office/excel/2006/main">
        <x14:sparklineGroup manualMax="0" manualMin="0" type="column" displayEmptyCellsAs="gap" xr2:uid="{00000000-0003-0000-0000-000000000000}">
          <x14:colorSeries theme="0"/>
          <x14:colorNegative theme="5"/>
          <x14:colorAxis rgb="FF000000"/>
          <x14:colorMarkers theme="4" tint="-0.499984740745262"/>
          <x14:colorFirst theme="4" tint="0.39997558519241921"/>
          <x14:colorLast theme="4" tint="0.39997558519241921"/>
          <x14:colorHigh theme="4"/>
          <x14:colorLow theme="4"/>
          <x14:sparklines>
            <x14:sparkline>
              <xm:f>贷款计算器!K10:K15</xm:f>
              <xm:sqref>K17</xm:sqref>
            </x14:sparkline>
            <x14:sparkline>
              <xm:f>贷款计算器!I10:I15</xm:f>
              <xm:sqref>I17</xm:sqref>
            </x14:sparkline>
          </x14:sparklines>
        </x14:sparklineGroup>
      </x14:sparklineGroup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工作表</vt:lpstr>
      </vt:variant>
      <vt:variant>
        <vt:i4>1</vt:i4>
      </vt:variant>
      <vt:variant>
        <vt:lpstr>命名范围</vt:lpstr>
      </vt:variant>
      <vt:variant>
        <vt:i4>6</vt:i4>
      </vt:variant>
    </vt:vector>
  </HeadingPairs>
  <TitlesOfParts>
    <vt:vector size="7" baseType="lpstr">
      <vt:lpstr>贷款计算器</vt:lpstr>
      <vt:lpstr>CombinedMonthlyPayment</vt:lpstr>
      <vt:lpstr>ConsLoanPayback</vt:lpstr>
      <vt:lpstr>EstimatedAnnualSalary</vt:lpstr>
      <vt:lpstr>EstimatedMonthlySalary</vt:lpstr>
      <vt:lpstr>LoanPaybackStart</vt:lpstr>
      <vt:lpstr>贷款计算器!Print_Titles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2018-04-04T11:34:18Z</dcterms:created>
  <dcterms:modified xsi:type="dcterms:W3CDTF">2019-05-23T02:38:20Z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42aa342-8706-4288-bd11-ebb85995028c_Enabled">
    <vt:lpwstr>True</vt:lpwstr>
  </property>
  <property fmtid="{D5CDD505-2E9C-101B-9397-08002B2CF9AE}" pid="3" name="MSIP_Label_f42aa342-8706-4288-bd11-ebb85995028c_SiteId">
    <vt:lpwstr>72f988bf-86f1-41af-91ab-2d7cd011db47</vt:lpwstr>
  </property>
  <property fmtid="{D5CDD505-2E9C-101B-9397-08002B2CF9AE}" pid="4" name="MSIP_Label_f42aa342-8706-4288-bd11-ebb85995028c_Owner">
    <vt:lpwstr>v-shbahu@microsoft.com</vt:lpwstr>
  </property>
  <property fmtid="{D5CDD505-2E9C-101B-9397-08002B2CF9AE}" pid="5" name="MSIP_Label_f42aa342-8706-4288-bd11-ebb85995028c_SetDate">
    <vt:lpwstr>2018-04-04T11:34:35.7683824Z</vt:lpwstr>
  </property>
  <property fmtid="{D5CDD505-2E9C-101B-9397-08002B2CF9AE}" pid="6" name="MSIP_Label_f42aa342-8706-4288-bd11-ebb85995028c_Name">
    <vt:lpwstr>General</vt:lpwstr>
  </property>
  <property fmtid="{D5CDD505-2E9C-101B-9397-08002B2CF9AE}" pid="7" name="MSIP_Label_f42aa342-8706-4288-bd11-ebb85995028c_Application">
    <vt:lpwstr>Microsoft Azure Information Protection</vt:lpwstr>
  </property>
  <property fmtid="{D5CDD505-2E9C-101B-9397-08002B2CF9AE}" pid="8" name="MSIP_Label_f42aa342-8706-4288-bd11-ebb85995028c_Extended_MSFT_Method">
    <vt:lpwstr>Automatic</vt:lpwstr>
  </property>
  <property fmtid="{D5CDD505-2E9C-101B-9397-08002B2CF9AE}" pid="9" name="Sensitivity">
    <vt:lpwstr>General</vt:lpwstr>
  </property>
</Properties>
</file>