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xr:revisionPtr revIDLastSave="0" documentId="10_ncr:100000_{31ED4364-6C00-4158-AC17-D1ECC6B95353}" xr6:coauthVersionLast="31" xr6:coauthVersionMax="40" xr10:uidLastSave="{00000000-0000-0000-0000-000000000000}"/>
  <bookViews>
    <workbookView xWindow="930" yWindow="0" windowWidth="28530" windowHeight="12510" tabRatio="478" xr2:uid="{00000000-000D-0000-FFFF-FFFF00000000}"/>
  </bookViews>
  <sheets>
    <sheet name="Bảng chấm công hai tuần một lần" sheetId="1" r:id="rId1"/>
  </sheets>
  <definedNames>
    <definedName name="_xlnm.Print_Titles" localSheetId="0">'Bảng chấm công hai tuần một lần'!$7:$7</definedName>
    <definedName name="Tiêu_đề_1">Bảng_chấm_công[[#Headers],[Thứ]]</definedName>
    <definedName name="Vùng_tiêu_đề_hàng_1..D5">'Bảng chấm công hai tuần một lần'!$B$3</definedName>
    <definedName name="Vùng_tiêu_đề_hàng_2..G3">'Bảng chấm công hai tuần một lần'!$F$3</definedName>
    <definedName name="Vùng_tiêu_đề_hàng_3..H5">'Bảng chấm công hai tuần một lần'!$F$4</definedName>
    <definedName name="Vùng_tiêu_đề_hàng_4..G23">'Bảng chấm công hai tuần một lần'!$C$23</definedName>
    <definedName name="Vùng_tiêu_đề_hàng_5..H24">'Bảng chấm công hai tuần một lần'!$C$24</definedName>
  </definedNames>
  <calcPr calcId="179017"/>
  <webPublishing codePage="1252"/>
</workbook>
</file>

<file path=xl/calcChain.xml><?xml version="1.0" encoding="utf-8"?>
<calcChain xmlns="http://schemas.openxmlformats.org/spreadsheetml/2006/main">
  <c r="D22" i="1" l="1"/>
  <c r="E22" i="1"/>
  <c r="F22" i="1"/>
  <c r="G22" i="1"/>
  <c r="E24" i="1" l="1"/>
  <c r="F24" i="1"/>
  <c r="G24" i="1"/>
  <c r="D24" i="1"/>
  <c r="H24" i="1" l="1"/>
  <c r="H21" i="1"/>
  <c r="H20" i="1"/>
  <c r="H19" i="1"/>
  <c r="H18" i="1"/>
  <c r="H17" i="1"/>
  <c r="H16" i="1"/>
  <c r="H15" i="1"/>
  <c r="H14" i="1"/>
  <c r="H13" i="1"/>
  <c r="H12" i="1"/>
  <c r="H11" i="1"/>
  <c r="H10" i="1"/>
  <c r="H9" i="1"/>
  <c r="H8" i="1"/>
  <c r="H22" i="1" s="1"/>
  <c r="H4" i="1"/>
  <c r="H5" i="1" l="1"/>
  <c r="C21" i="1"/>
  <c r="B21" i="1" s="1"/>
  <c r="C20" i="1"/>
  <c r="B20" i="1" s="1"/>
  <c r="C19" i="1"/>
  <c r="B19" i="1" s="1"/>
  <c r="C18" i="1"/>
  <c r="B18" i="1" s="1"/>
  <c r="C17" i="1"/>
  <c r="B17" i="1" s="1"/>
  <c r="C16" i="1"/>
  <c r="B16" i="1" s="1"/>
  <c r="C15" i="1"/>
  <c r="B15" i="1" s="1"/>
  <c r="C14" i="1"/>
  <c r="B14" i="1" s="1"/>
  <c r="C13" i="1"/>
  <c r="B13" i="1" s="1"/>
  <c r="C12" i="1"/>
  <c r="B12" i="1" s="1"/>
  <c r="C11" i="1"/>
  <c r="B11" i="1" s="1"/>
  <c r="C10" i="1"/>
  <c r="B10" i="1" s="1"/>
  <c r="C9" i="1"/>
  <c r="B9" i="1" s="1"/>
  <c r="C8" i="1"/>
  <c r="B8" i="1" s="1"/>
</calcChain>
</file>

<file path=xl/sharedStrings.xml><?xml version="1.0" encoding="utf-8"?>
<sst xmlns="http://schemas.openxmlformats.org/spreadsheetml/2006/main" count="23" uniqueCount="20">
  <si>
    <t>Tên công ty</t>
  </si>
  <si>
    <t>Địa chỉ đường, Địa chỉ 2, Thành phố, Mã ZIP Tiểu bang:</t>
  </si>
  <si>
    <t>Nhân viên:</t>
  </si>
  <si>
    <t>Email của nhân viên:</t>
  </si>
  <si>
    <t>Người quản lý:</t>
  </si>
  <si>
    <t>Thứ</t>
  </si>
  <si>
    <t>Chữ ký của nhân viên</t>
  </si>
  <si>
    <t>Chữ ký của người quản lý</t>
  </si>
  <si>
    <t>Ngày</t>
  </si>
  <si>
    <t>Tổng</t>
  </si>
  <si>
    <t>Tiền công mỗi giờ</t>
  </si>
  <si>
    <t>Tổng số tiền thanh toán</t>
  </si>
  <si>
    <t>Số giờ làm việc thông thường</t>
  </si>
  <si>
    <t>Số giờ làm thêm</t>
  </si>
  <si>
    <t>Số điện thoại của nhân viên:</t>
  </si>
  <si>
    <t>Ngày bắt đầu giai đoạn thanh toán:</t>
  </si>
  <si>
    <t>Ngày kết thúc giai đoạn thanh toán:</t>
  </si>
  <si>
    <t>Nghỉ ốm</t>
  </si>
  <si>
    <t>Bảng chấm công hàng tuần với thời gian nghỉ</t>
  </si>
  <si>
    <t>Nghỉ phép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</si>
</sst>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0.00\ &quot;₫&quot;;\-#,##0.00\ &quot;₫&quot;"/>
    <numFmt numFmtId="165" formatCode="_-* #,##0\ &quot;₫&quot;_-;\-* #,##0\ &quot;₫&quot;_-;_-* &quot;-&quot;\ &quot;₫&quot;_-;_-@_-"/>
    <numFmt numFmtId="166" formatCode="[&lt;=999999][$-1000000]###\-###;[$-1000000]\(##\)\ ###\-###"/>
  </numFmts>
  <fonts count="24" x14ac:knownFonts="1">
    <font>
      <sz val="11"/>
      <color theme="1" tint="0.14993743705557422"/>
      <name val="Constantia"/>
      <family val="1"/>
    </font>
    <font>
      <sz val="11"/>
      <color theme="1"/>
      <name val="Constantia"/>
      <family val="2"/>
      <scheme val="minor"/>
    </font>
    <font>
      <sz val="10"/>
      <name val="Constantia"/>
      <family val="2"/>
      <scheme val="minor"/>
    </font>
    <font>
      <sz val="10"/>
      <color theme="7" tint="-0.249977111117893"/>
      <name val="Arial"/>
      <family val="2"/>
    </font>
    <font>
      <sz val="11"/>
      <color theme="0"/>
      <name val="Constantia"/>
      <family val="2"/>
      <scheme val="minor"/>
    </font>
    <font>
      <sz val="11"/>
      <color theme="7" tint="-0.24994659260841701"/>
      <name val="Constantia"/>
      <family val="2"/>
      <scheme val="minor"/>
    </font>
    <font>
      <sz val="11"/>
      <color theme="1" tint="0.14996795556505021"/>
      <name val="Constantia"/>
      <family val="1"/>
      <scheme val="minor"/>
    </font>
    <font>
      <sz val="11"/>
      <color theme="7" tint="-0.24994659260841701"/>
      <name val="Constantia"/>
      <family val="1"/>
      <scheme val="minor"/>
    </font>
    <font>
      <b/>
      <sz val="11"/>
      <color theme="1"/>
      <name val="Constantia"/>
      <family val="2"/>
      <scheme val="minor"/>
    </font>
    <font>
      <sz val="11"/>
      <color rgb="FF006100"/>
      <name val="Constantia"/>
      <family val="2"/>
      <scheme val="minor"/>
    </font>
    <font>
      <sz val="11"/>
      <color rgb="FF9C0006"/>
      <name val="Constantia"/>
      <family val="2"/>
      <scheme val="minor"/>
    </font>
    <font>
      <sz val="11"/>
      <color rgb="FF9C5700"/>
      <name val="Constantia"/>
      <family val="2"/>
      <scheme val="minor"/>
    </font>
    <font>
      <sz val="11"/>
      <color rgb="FF3F3F76"/>
      <name val="Constantia"/>
      <family val="2"/>
      <scheme val="minor"/>
    </font>
    <font>
      <b/>
      <sz val="11"/>
      <color rgb="FF3F3F3F"/>
      <name val="Constantia"/>
      <family val="2"/>
      <scheme val="minor"/>
    </font>
    <font>
      <b/>
      <sz val="11"/>
      <color rgb="FFFA7D00"/>
      <name val="Constantia"/>
      <family val="2"/>
      <scheme val="minor"/>
    </font>
    <font>
      <sz val="11"/>
      <color rgb="FFFA7D00"/>
      <name val="Constantia"/>
      <family val="2"/>
      <scheme val="minor"/>
    </font>
    <font>
      <b/>
      <sz val="11"/>
      <color theme="0"/>
      <name val="Constantia"/>
      <family val="2"/>
      <scheme val="minor"/>
    </font>
    <font>
      <sz val="11"/>
      <color rgb="FFFF0000"/>
      <name val="Constantia"/>
      <family val="2"/>
      <scheme val="minor"/>
    </font>
    <font>
      <sz val="22"/>
      <color theme="7"/>
      <name val="Constantia"/>
      <family val="1"/>
    </font>
    <font>
      <sz val="11"/>
      <color theme="1" tint="0.14993743705557422"/>
      <name val="Constantia"/>
      <family val="1"/>
    </font>
    <font>
      <sz val="11"/>
      <color theme="0"/>
      <name val="Constantia"/>
      <family val="1"/>
    </font>
    <font>
      <sz val="11"/>
      <color theme="7" tint="-0.24994659260841701"/>
      <name val="Constantia"/>
      <family val="1"/>
    </font>
    <font>
      <sz val="11"/>
      <name val="Constantia"/>
      <family val="1"/>
    </font>
    <font>
      <b/>
      <sz val="11"/>
      <color theme="1"/>
      <name val="Constantia"/>
      <family val="1"/>
    </font>
  </fonts>
  <fills count="33">
    <fill>
      <patternFill patternType="none"/>
    </fill>
    <fill>
      <patternFill patternType="gray125"/>
    </fill>
    <fill>
      <patternFill patternType="solid">
        <fgColor theme="7"/>
      </patternFill>
    </fill>
    <fill>
      <patternFill patternType="solid">
        <fgColor theme="9" tint="0.39997558519241921"/>
        <bgColor indexed="65"/>
      </patternFill>
    </fill>
    <fill>
      <patternFill patternType="solid">
        <fgColor theme="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s>
  <borders count="13">
    <border>
      <left/>
      <right/>
      <top/>
      <bottom/>
      <diagonal/>
    </border>
    <border>
      <left/>
      <right/>
      <top/>
      <bottom style="thin">
        <color theme="7"/>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style="thick">
        <color theme="0"/>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horizontal="left" vertical="center" indent="1"/>
    </xf>
    <xf numFmtId="0" fontId="7" fillId="0" borderId="0" applyNumberFormat="0" applyFill="0" applyBorder="0" applyAlignment="0" applyProtection="0">
      <alignment vertical="top"/>
      <protection locked="0"/>
    </xf>
    <xf numFmtId="0" fontId="18" fillId="0" borderId="1" applyNumberFormat="0" applyFill="0" applyProtection="0">
      <alignment vertical="center"/>
    </xf>
    <xf numFmtId="0" fontId="5" fillId="0" borderId="0" applyNumberFormat="0" applyFill="0" applyProtection="0">
      <alignment horizontal="left" vertical="center" wrapText="1" indent="1"/>
    </xf>
    <xf numFmtId="0" fontId="21" fillId="0" borderId="0" applyNumberFormat="0" applyFill="0" applyProtection="0">
      <alignment horizontal="right" vertical="center" wrapText="1"/>
    </xf>
    <xf numFmtId="0" fontId="21" fillId="0" borderId="2" applyNumberFormat="0" applyFill="0" applyProtection="0">
      <alignment horizontal="left" vertical="center" indent="1"/>
    </xf>
    <xf numFmtId="0" fontId="21" fillId="0" borderId="3" applyNumberFormat="0" applyFill="0" applyProtection="0">
      <alignment horizontal="right" vertical="center" wrapText="1" indent="1"/>
    </xf>
    <xf numFmtId="0" fontId="21" fillId="0" borderId="4" applyNumberFormat="0" applyFill="0" applyProtection="0">
      <alignment horizontal="left" vertical="top" indent="1"/>
    </xf>
    <xf numFmtId="0" fontId="20" fillId="2" borderId="6" applyNumberFormat="0" applyAlignment="0" applyProtection="0"/>
    <xf numFmtId="0" fontId="23" fillId="3" borderId="6" applyNumberFormat="0" applyAlignment="0" applyProtection="0"/>
    <xf numFmtId="14" fontId="19" fillId="0" borderId="0" applyFont="0" applyFill="0" applyBorder="0">
      <alignment horizontal="right" vertical="center" indent="1"/>
    </xf>
    <xf numFmtId="0" fontId="7" fillId="0" borderId="0" applyNumberFormat="0" applyFill="0" applyBorder="0" applyAlignment="0" applyProtection="0">
      <alignment horizontal="left" vertical="center" indent="1"/>
    </xf>
    <xf numFmtId="0" fontId="19" fillId="0" borderId="0" applyNumberFormat="0" applyFont="0" applyFill="0" applyBorder="0">
      <alignment horizontal="center" vertical="center"/>
    </xf>
    <xf numFmtId="166" fontId="22" fillId="0" borderId="0" applyFill="0" applyBorder="0">
      <alignment horizontal="right" vertical="center" indent="1"/>
    </xf>
    <xf numFmtId="2" fontId="6" fillId="0" borderId="0" applyFont="0" applyFill="0" applyBorder="0" applyProtection="0">
      <alignment horizontal="right" vertical="center" indent="2"/>
    </xf>
    <xf numFmtId="164" fontId="19" fillId="0" borderId="0" applyFont="0" applyFill="0" applyBorder="0" applyAlignment="0" applyProtection="0"/>
    <xf numFmtId="0" fontId="4" fillId="4" borderId="5" applyNumberFormat="0" applyAlignment="0" applyProtection="0"/>
    <xf numFmtId="41"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7" applyNumberFormat="0" applyAlignment="0" applyProtection="0"/>
    <xf numFmtId="0" fontId="13" fillId="9" borderId="8" applyNumberFormat="0" applyAlignment="0" applyProtection="0"/>
    <xf numFmtId="0" fontId="14" fillId="9" borderId="7" applyNumberFormat="0" applyAlignment="0" applyProtection="0"/>
    <xf numFmtId="0" fontId="15" fillId="0" borderId="9" applyNumberFormat="0" applyFill="0" applyAlignment="0" applyProtection="0"/>
    <xf numFmtId="0" fontId="16" fillId="10" borderId="10" applyNumberFormat="0" applyAlignment="0" applyProtection="0"/>
    <xf numFmtId="0" fontId="17" fillId="0" borderId="0" applyNumberFormat="0" applyFill="0" applyBorder="0" applyAlignment="0" applyProtection="0"/>
    <xf numFmtId="0" fontId="6" fillId="11" borderId="11" applyNumberFormat="0" applyFont="0" applyAlignment="0" applyProtection="0"/>
    <xf numFmtId="0" fontId="8" fillId="0" borderId="12"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alignment horizontal="left" vertical="center" indent="1"/>
    </xf>
    <xf numFmtId="0" fontId="2" fillId="0" borderId="0" xfId="0" applyFont="1">
      <alignment horizontal="left" vertical="center" indent="1"/>
    </xf>
    <xf numFmtId="0" fontId="0" fillId="0" borderId="0" xfId="0" applyAlignment="1">
      <alignment vertical="center"/>
    </xf>
    <xf numFmtId="0" fontId="0" fillId="0" borderId="0" xfId="0" applyAlignment="1">
      <alignment horizontal="left" vertical="top"/>
    </xf>
    <xf numFmtId="0" fontId="0" fillId="0" borderId="0" xfId="0" applyAlignment="1">
      <alignment vertical="top"/>
    </xf>
    <xf numFmtId="0" fontId="3" fillId="0" borderId="0" xfId="0" applyFont="1" applyAlignment="1">
      <alignment vertical="top"/>
    </xf>
    <xf numFmtId="0" fontId="18" fillId="0" borderId="1" xfId="2">
      <alignment vertical="center"/>
    </xf>
    <xf numFmtId="0" fontId="21" fillId="0" borderId="2" xfId="5">
      <alignment horizontal="left" vertical="center" indent="1"/>
    </xf>
    <xf numFmtId="14" fontId="0" fillId="0" borderId="0" xfId="10" applyFont="1">
      <alignment horizontal="right" vertical="center" indent="1"/>
    </xf>
    <xf numFmtId="0" fontId="0" fillId="0" borderId="0" xfId="12" applyFont="1">
      <alignment horizontal="center" vertical="center"/>
    </xf>
    <xf numFmtId="0" fontId="21" fillId="0" borderId="4" xfId="7">
      <alignment horizontal="left" vertical="top" indent="1"/>
    </xf>
    <xf numFmtId="2" fontId="0" fillId="0" borderId="0" xfId="14" applyFont="1" applyAlignment="1">
      <alignment horizontal="right" vertical="center" indent="1"/>
    </xf>
    <xf numFmtId="14" fontId="21" fillId="0" borderId="3" xfId="10" applyFont="1" applyBorder="1" applyAlignment="1">
      <alignment horizontal="right" vertical="center" wrapText="1" indent="1"/>
    </xf>
    <xf numFmtId="2" fontId="0" fillId="0" borderId="0" xfId="0" applyNumberFormat="1" applyAlignment="1">
      <alignment horizontal="right" vertical="center" indent="1"/>
    </xf>
    <xf numFmtId="0" fontId="23" fillId="3" borderId="6" xfId="9" applyAlignment="1">
      <alignment horizontal="left" vertical="center" indent="1"/>
    </xf>
    <xf numFmtId="164" fontId="23" fillId="3" borderId="6" xfId="15" applyFont="1" applyFill="1" applyBorder="1" applyAlignment="1">
      <alignment horizontal="right" vertical="center" indent="1"/>
    </xf>
    <xf numFmtId="0" fontId="20" fillId="2" borderId="6" xfId="8" applyAlignment="1">
      <alignment horizontal="left" vertical="center" indent="1"/>
    </xf>
    <xf numFmtId="164" fontId="20" fillId="2" borderId="6" xfId="15" applyFont="1" applyFill="1" applyBorder="1" applyAlignment="1">
      <alignment horizontal="right" vertical="center" indent="1"/>
    </xf>
    <xf numFmtId="0" fontId="5" fillId="0" borderId="0" xfId="3" applyAlignment="1">
      <alignment horizontal="left" vertical="top" wrapText="1"/>
    </xf>
    <xf numFmtId="0" fontId="21" fillId="0" borderId="2" xfId="5">
      <alignment horizontal="left" vertical="center" indent="1"/>
    </xf>
    <xf numFmtId="0" fontId="21" fillId="0" borderId="3" xfId="6">
      <alignment horizontal="right" vertical="center" wrapText="1" indent="1"/>
    </xf>
    <xf numFmtId="0" fontId="7" fillId="0" borderId="3" xfId="1" applyBorder="1" applyAlignment="1" applyProtection="1">
      <alignment horizontal="right" vertical="center" wrapText="1" indent="1"/>
    </xf>
    <xf numFmtId="0" fontId="21" fillId="0" borderId="0" xfId="4" applyAlignment="1">
      <alignment horizontal="right" vertical="top" wrapText="1"/>
    </xf>
    <xf numFmtId="0" fontId="21" fillId="0" borderId="4" xfId="7">
      <alignment horizontal="left" vertical="top" indent="1"/>
    </xf>
    <xf numFmtId="0" fontId="0" fillId="0" borderId="0" xfId="0">
      <alignment horizontal="left" vertical="center" indent="1"/>
    </xf>
    <xf numFmtId="14" fontId="0" fillId="0" borderId="0" xfId="10" applyFont="1">
      <alignment horizontal="right" vertical="center" indent="1"/>
    </xf>
    <xf numFmtId="166" fontId="21" fillId="0" borderId="3" xfId="13" applyFont="1" applyBorder="1">
      <alignment horizontal="right" vertical="center" indent="1"/>
    </xf>
  </cellXfs>
  <cellStyles count="52">
    <cellStyle name="20% - Accent1" xfId="32" builtinId="30" customBuiltin="1"/>
    <cellStyle name="20% - Accent2" xfId="36" builtinId="34" customBuiltin="1"/>
    <cellStyle name="20% - Accent3" xfId="40" builtinId="38" customBuiltin="1"/>
    <cellStyle name="20% - Accent4" xfId="43" builtinId="42" customBuiltin="1"/>
    <cellStyle name="20% - Accent5" xfId="47" builtinId="46" customBuiltin="1"/>
    <cellStyle name="20% - Accent6" xfId="50" builtinId="50" customBuiltin="1"/>
    <cellStyle name="40% - Accent1" xfId="33" builtinId="31" customBuiltin="1"/>
    <cellStyle name="40% - Accent2" xfId="37" builtinId="35" customBuiltin="1"/>
    <cellStyle name="40% - Accent3" xfId="41" builtinId="39" customBuiltin="1"/>
    <cellStyle name="40% - Accent4" xfId="44" builtinId="43" customBuiltin="1"/>
    <cellStyle name="40% - Accent5" xfId="48" builtinId="47" customBuiltin="1"/>
    <cellStyle name="40% - Accent6" xfId="51" builtinId="51" customBuiltin="1"/>
    <cellStyle name="60% - Accent1" xfId="34" builtinId="32" customBuiltin="1"/>
    <cellStyle name="60% - Accent2" xfId="38" builtinId="36" customBuiltin="1"/>
    <cellStyle name="60% - Accent3" xfId="42" builtinId="40" customBuiltin="1"/>
    <cellStyle name="60% - Accent4" xfId="45" builtinId="44" customBuiltin="1"/>
    <cellStyle name="60% - Accent5" xfId="49" builtinId="48" customBuiltin="1"/>
    <cellStyle name="60% - Accent6" xfId="9" builtinId="52" customBuiltin="1"/>
    <cellStyle name="Accent1" xfId="31" builtinId="29" customBuiltin="1"/>
    <cellStyle name="Accent2" xfId="35" builtinId="33" customBuiltin="1"/>
    <cellStyle name="Accent3" xfId="39" builtinId="37" customBuiltin="1"/>
    <cellStyle name="Accent4" xfId="8" builtinId="41" customBuiltin="1"/>
    <cellStyle name="Accent5" xfId="46" builtinId="45" customBuiltin="1"/>
    <cellStyle name="Accent6" xfId="16" builtinId="49" customBuiltin="1"/>
    <cellStyle name="Bad" xfId="21" builtinId="27" customBuiltin="1"/>
    <cellStyle name="Calculation" xfId="25" builtinId="22" customBuiltin="1"/>
    <cellStyle name="Check Cell" xfId="27" builtinId="23" customBuiltin="1"/>
    <cellStyle name="Comma" xfId="14" builtinId="3" customBuiltin="1"/>
    <cellStyle name="Comma [0]" xfId="17" builtinId="6" customBuiltin="1"/>
    <cellStyle name="Currency" xfId="15" builtinId="4" customBuiltin="1"/>
    <cellStyle name="Currency [0]" xfId="18" builtinId="7" customBuiltin="1"/>
    <cellStyle name="Đầu đề bảng" xfId="12" xr:uid="{00000000-0005-0000-0000-00000F000000}"/>
    <cellStyle name="Điện thoại" xfId="13" xr:uid="{00000000-0005-0000-0000-00000E000000}"/>
    <cellStyle name="Explanatory Text" xfId="7" builtinId="53" customBuiltin="1"/>
    <cellStyle name="Followed Hyperlink" xfId="11" builtinId="9" customBuiltin="1"/>
    <cellStyle name="Good" xfId="20"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ustomBuiltin="1"/>
    <cellStyle name="Input" xfId="23" builtinId="20" customBuiltin="1"/>
    <cellStyle name="Linked Cell" xfId="26" builtinId="24" customBuiltin="1"/>
    <cellStyle name="Neutral" xfId="22" builtinId="28" customBuiltin="1"/>
    <cellStyle name="Ngày" xfId="10" xr:uid="{00000000-0005-0000-0000-000005000000}"/>
    <cellStyle name="Normal" xfId="0" builtinId="0" customBuiltin="1"/>
    <cellStyle name="Note" xfId="29" builtinId="10" customBuiltin="1"/>
    <cellStyle name="Output" xfId="24" builtinId="21" customBuiltin="1"/>
    <cellStyle name="Percent" xfId="19" builtinId="5" customBuiltin="1"/>
    <cellStyle name="Title" xfId="2" builtinId="15" customBuiltin="1"/>
    <cellStyle name="Total" xfId="30" builtinId="25" customBuiltin="1"/>
    <cellStyle name="Warning Text" xfId="28" builtinId="11" customBuiltin="1"/>
  </cellStyles>
  <dxfs count="19">
    <dxf>
      <numFmt numFmtId="2" formatCode="0.00"/>
      <alignment horizontal="right" vertical="center" textRotation="0" wrapText="0" indent="1" justifyLastLine="0" shrinkToFit="0" readingOrder="0"/>
    </dxf>
    <dxf>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alignment horizontal="right" vertical="center" textRotation="0" wrapText="0" indent="1" justifyLastLine="0" shrinkToFit="0" readingOrder="0"/>
    </dxf>
    <dxf>
      <font>
        <b val="0"/>
        <i val="0"/>
        <strike val="0"/>
        <outline val="0"/>
        <shadow val="0"/>
        <u val="none"/>
        <vertAlign val="baseline"/>
        <sz val="11"/>
        <color theme="1" tint="0.14996795556505021"/>
        <name val="Constantia"/>
        <family val="1"/>
        <scheme val="minor"/>
      </font>
    </dxf>
    <dxf>
      <font>
        <b val="0"/>
        <i val="0"/>
        <strike val="0"/>
        <condense val="0"/>
        <extend val="0"/>
        <outline val="0"/>
        <shadow val="0"/>
        <u val="none"/>
        <vertAlign val="baseline"/>
        <sz val="11"/>
        <color theme="1" tint="0.14996795556505021"/>
        <name val="Constantia"/>
        <scheme val="minor"/>
      </font>
      <fill>
        <patternFill patternType="none">
          <fgColor indexed="64"/>
          <bgColor indexed="65"/>
        </patternFill>
      </fill>
    </dxf>
    <dxf>
      <font>
        <strike val="0"/>
        <outline val="0"/>
        <shadow val="0"/>
        <u val="none"/>
        <vertAlign val="baseline"/>
        <sz val="11"/>
        <name val="Constantia"/>
        <family val="1"/>
        <scheme val="none"/>
      </font>
    </dxf>
    <dxf>
      <font>
        <b val="0"/>
        <i val="0"/>
        <color theme="1" tint="0.14996795556505021"/>
      </font>
      <fill>
        <patternFill>
          <bgColor theme="9" tint="0.59996337778862885"/>
        </patternFill>
      </fill>
      <border>
        <top style="thin">
          <color theme="0"/>
        </top>
        <bottom style="thin">
          <color theme="0"/>
        </bottom>
        <vertical style="thin">
          <color theme="0"/>
        </vertical>
        <horizontal style="thin">
          <color theme="0"/>
        </horizontal>
      </border>
    </dxf>
    <dxf>
      <font>
        <b val="0"/>
        <i val="0"/>
        <color theme="1" tint="0.14996795556505021"/>
      </font>
      <fill>
        <patternFill>
          <bgColor theme="9" tint="0.79998168889431442"/>
        </patternFill>
      </fill>
      <border>
        <top style="thin">
          <color theme="0"/>
        </top>
        <bottom style="thin">
          <color theme="0"/>
        </bottom>
        <vertical style="thin">
          <color theme="0"/>
        </vertical>
        <horizontal style="thin">
          <color theme="0"/>
        </horizontal>
      </border>
    </dxf>
    <dxf>
      <font>
        <color theme="1" tint="0.14996795556505021"/>
      </font>
    </dxf>
    <dxf>
      <font>
        <b val="0"/>
        <i val="0"/>
        <color theme="0"/>
      </font>
      <fill>
        <patternFill>
          <bgColor theme="7"/>
        </patternFill>
      </fill>
      <border>
        <top style="medium">
          <color theme="0"/>
        </top>
        <bottom style="medium">
          <color theme="0"/>
        </bottom>
        <vertical style="thin">
          <color theme="0"/>
        </vertical>
        <horizontal style="thin">
          <color theme="0"/>
        </horizontal>
      </border>
    </dxf>
    <dxf>
      <font>
        <color theme="0"/>
      </font>
      <fill>
        <patternFill>
          <bgColor theme="7"/>
        </patternFill>
      </fill>
      <border>
        <bottom style="medium">
          <color theme="0"/>
        </bottom>
        <vertical style="thin">
          <color theme="0"/>
        </vertical>
        <horizontal style="thin">
          <color theme="0"/>
        </horizontal>
      </border>
    </dxf>
    <dxf>
      <font>
        <b val="0"/>
        <i val="0"/>
        <color theme="1" tint="0.14996795556505021"/>
      </font>
    </dxf>
  </dxfs>
  <tableStyles count="1" defaultTableStyle="Bảng chấm công hai tuần một lần" defaultPivotStyle="PivotStyleLight16">
    <tableStyle name="Bảng chấm công hai tuần một lần" pivot="0" count="6" xr9:uid="{00000000-0011-0000-FFFF-FFFF00000000}">
      <tableStyleElement type="wholeTable" dxfId="18"/>
      <tableStyleElement type="headerRow" dxfId="17"/>
      <tableStyleElement type="totalRow" dxfId="16"/>
      <tableStyleElement type="firstColumn" dxfId="15"/>
      <tableStyleElement type="firstRowStripe" dxfId="14"/>
      <tableStyleElement type="secondRowStripe"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ảng_chấm_công" displayName="Bảng_chấm_công" ref="B7:H22" totalsRowCount="1" totalsRowDxfId="12">
  <autoFilter ref="B7:H21" xr:uid="{00000000-0009-0000-0100-000001000000}"/>
  <tableColumns count="7">
    <tableColumn id="1" xr3:uid="{00000000-0010-0000-0000-000001000000}" name="Thứ" dataDxfId="11">
      <calculatedColumnFormula>IFERROR(TEXT(Bảng_chấm_công[[#This Row],[Ngày]],"aaaa"), "")</calculatedColumnFormula>
    </tableColumn>
    <tableColumn id="3" xr3:uid="{00000000-0010-0000-0000-000003000000}" name="Ngày" totalsRowLabel="Tổng" dataDxfId="10"/>
    <tableColumn id="4" xr3:uid="{00000000-0010-0000-0000-000004000000}" name="Số giờ làm việc thông thường" totalsRowFunction="sum" dataDxfId="9" totalsRowDxfId="8"/>
    <tableColumn id="5" xr3:uid="{00000000-0010-0000-0000-000005000000}" name="Số giờ làm thêm" totalsRowFunction="sum" dataDxfId="7" totalsRowDxfId="6"/>
    <tableColumn id="13" xr3:uid="{00000000-0010-0000-0000-00000D000000}" name="Nghỉ ốm" totalsRowFunction="sum" dataDxfId="5" totalsRowDxfId="4"/>
    <tableColumn id="12" xr3:uid="{00000000-0010-0000-0000-00000C000000}" name="Nghỉ phép" totalsRowFunction="sum" dataDxfId="3" totalsRowDxfId="2"/>
    <tableColumn id="11" xr3:uid="{00000000-0010-0000-0000-00000B000000}" name="Tổng" totalsRowFunction="sum" dataDxfId="1" totalsRowDxfId="0">
      <calculatedColumnFormula>IFERROR(SUM(D8:G8), "")</calculatedColumnFormula>
    </tableColumn>
  </tableColumns>
  <tableStyleInfo name="Bảng chấm công hai tuần một lần" showFirstColumn="1" showLastColumn="0" showRowStripes="1" showColumnStripes="0"/>
  <extLst>
    <ext xmlns:x14="http://schemas.microsoft.com/office/spreadsheetml/2009/9/main" uri="{504A1905-F514-4f6f-8877-14C23A59335A}">
      <x14:table altTextSummary="Nhập Thứ, Ngày, Số giờ làm việc thông thường, Số giờ làm thêm, Số giờ nghỉ ốm và Số giờ nghỉ phép. Tổng số giờ và Tổng tiền lương được tính toán tự động"/>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rrency">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Currency">
      <a:majorFont>
        <a:latin typeface="Constantia"/>
        <a:ea typeface=""/>
        <a:cs typeface=""/>
        <a:font script="Jpan" typeface="HG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onstantia"/>
        <a:ea typeface=""/>
        <a:cs typeface=""/>
        <a:font script="Jpan" typeface="HG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Currency">
      <a:fillStyleLst>
        <a:solidFill>
          <a:schemeClr val="phClr"/>
        </a:solidFill>
        <a:gradFill rotWithShape="1">
          <a:gsLst>
            <a:gs pos="0">
              <a:schemeClr val="phClr">
                <a:tint val="80000"/>
                <a:satMod val="110000"/>
              </a:schemeClr>
            </a:gs>
            <a:gs pos="47500">
              <a:schemeClr val="phClr">
                <a:tint val="35000"/>
                <a:satMod val="110000"/>
              </a:schemeClr>
            </a:gs>
            <a:gs pos="58500">
              <a:schemeClr val="phClr">
                <a:tint val="35000"/>
                <a:satMod val="110000"/>
              </a:schemeClr>
            </a:gs>
            <a:gs pos="100000">
              <a:schemeClr val="phClr">
                <a:tint val="80000"/>
                <a:satMod val="110000"/>
              </a:schemeClr>
            </a:gs>
          </a:gsLst>
          <a:lin ang="3600000" scaled="1"/>
        </a:gradFill>
        <a:gradFill rotWithShape="1">
          <a:gsLst>
            <a:gs pos="0">
              <a:schemeClr val="phClr">
                <a:shade val="52000"/>
                <a:satMod val="105000"/>
              </a:schemeClr>
            </a:gs>
            <a:gs pos="47500">
              <a:schemeClr val="phClr">
                <a:shade val="89000"/>
                <a:satMod val="105000"/>
              </a:schemeClr>
            </a:gs>
            <a:gs pos="58500">
              <a:schemeClr val="phClr">
                <a:shade val="89000"/>
                <a:satMod val="105000"/>
              </a:schemeClr>
            </a:gs>
            <a:gs pos="100000">
              <a:schemeClr val="phClr">
                <a:shade val="52000"/>
                <a:satMod val="105000"/>
              </a:schemeClr>
            </a:gs>
          </a:gsLst>
          <a:lin ang="3600000" scaled="1"/>
        </a:gradFill>
      </a:fillStyleLst>
      <a:lnStyleLst>
        <a:ln w="10000" cap="flat" cmpd="sng" algn="ctr">
          <a:solidFill>
            <a:schemeClr val="ph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50800" dist="63500" dir="5400000" algn="r" rotWithShape="0">
              <a:srgbClr val="000000">
                <a:alpha val="65000"/>
              </a:srgbClr>
            </a:outerShdw>
          </a:effectLst>
          <a:scene3d>
            <a:camera prst="isometricLeftDown" fov="0">
              <a:rot lat="0" lon="0" rev="0"/>
            </a:camera>
            <a:lightRig rig="harsh" dir="tl">
              <a:rot lat="0" lon="0" rev="8400000"/>
            </a:lightRig>
          </a:scene3d>
          <a:sp3d extrusionH="63500" contourW="38100" prstMaterial="flat">
            <a:bevelT w="50800" h="63500" prst="softRound"/>
            <a:contourClr>
              <a:schemeClr val="phClr">
                <a:tint val="5"/>
                <a:satMod val="130000"/>
              </a:schemeClr>
            </a:contourClr>
          </a:sp3d>
        </a:effectStyle>
      </a:effectStyleLst>
      <a:bgFillStyleLst>
        <a:solidFill>
          <a:schemeClr val="phClr"/>
        </a:solidFill>
        <a:gradFill rotWithShape="1">
          <a:gsLst>
            <a:gs pos="0">
              <a:schemeClr val="phClr">
                <a:tint val="80000"/>
                <a:satMod val="300000"/>
              </a:schemeClr>
            </a:gs>
            <a:gs pos="100000">
              <a:schemeClr val="phClr">
                <a:shade val="20000"/>
                <a:satMod val="350000"/>
              </a:schemeClr>
            </a:gs>
          </a:gsLst>
          <a:path path="circle">
            <a:fillToRect l="100000" t="100000" r="100000" b="100000"/>
          </a:path>
        </a:gradFill>
        <a:blipFill>
          <a:blip xmlns:r="http://schemas.openxmlformats.org/officeDocument/2006/relationships" r:embed="rId1">
            <a:duotone>
              <a:schemeClr val="phClr">
                <a:tint val="90000"/>
                <a:satMod val="120000"/>
              </a:schemeClr>
              <a:schemeClr val="phClr">
                <a:tint val="84000"/>
                <a:shade val="97000"/>
                <a:satMod val="130000"/>
              </a:schemeClr>
            </a:duotone>
          </a:blip>
          <a:tile tx="0" ty="0" sx="60000" sy="6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6"/>
    <pageSetUpPr fitToPage="1"/>
  </sheetPr>
  <dimension ref="A1:H28"/>
  <sheetViews>
    <sheetView showGridLines="0" showZeros="0" tabSelected="1" workbookViewId="0"/>
  </sheetViews>
  <sheetFormatPr defaultRowHeight="30" customHeight="1" x14ac:dyDescent="0.25"/>
  <cols>
    <col min="1" max="1" width="2.25" customWidth="1"/>
    <col min="2" max="2" width="16.5" customWidth="1"/>
    <col min="3" max="8" width="30.125" customWidth="1"/>
    <col min="9" max="9" width="2.5" customWidth="1"/>
    <col min="10" max="11" width="8.125" customWidth="1"/>
    <col min="12" max="12" width="12.5" customWidth="1"/>
  </cols>
  <sheetData>
    <row r="1" spans="1:8" ht="35.1" customHeight="1" x14ac:dyDescent="0.25">
      <c r="B1" s="6" t="s">
        <v>0</v>
      </c>
      <c r="C1" s="6"/>
      <c r="D1" s="6"/>
      <c r="E1" s="6"/>
      <c r="F1" s="6"/>
      <c r="G1" s="6"/>
      <c r="H1" s="6"/>
    </row>
    <row r="2" spans="1:8" ht="72.75" customHeight="1" x14ac:dyDescent="0.25">
      <c r="A2" s="3"/>
      <c r="B2" s="18" t="s">
        <v>1</v>
      </c>
      <c r="C2" s="18"/>
      <c r="D2" s="18"/>
      <c r="E2" s="18"/>
      <c r="F2" s="18"/>
      <c r="G2" s="22" t="s">
        <v>18</v>
      </c>
      <c r="H2" s="22"/>
    </row>
    <row r="3" spans="1:8" ht="20.100000000000001" customHeight="1" x14ac:dyDescent="0.25">
      <c r="A3" s="2"/>
      <c r="B3" s="19" t="s">
        <v>2</v>
      </c>
      <c r="C3" s="19"/>
      <c r="D3" s="20"/>
      <c r="E3" s="20"/>
      <c r="F3" s="7" t="s">
        <v>14</v>
      </c>
      <c r="G3" s="26"/>
      <c r="H3" s="26"/>
    </row>
    <row r="4" spans="1:8" ht="20.100000000000001" customHeight="1" x14ac:dyDescent="0.25">
      <c r="A4" s="2"/>
      <c r="B4" s="19" t="s">
        <v>3</v>
      </c>
      <c r="C4" s="19"/>
      <c r="D4" s="21"/>
      <c r="E4" s="20"/>
      <c r="F4" s="19" t="s">
        <v>15</v>
      </c>
      <c r="G4" s="19"/>
      <c r="H4" s="12">
        <f ca="1">TODAY()</f>
        <v>43447</v>
      </c>
    </row>
    <row r="5" spans="1:8" ht="20.100000000000001" customHeight="1" x14ac:dyDescent="0.25">
      <c r="B5" s="19" t="s">
        <v>4</v>
      </c>
      <c r="C5" s="19"/>
      <c r="D5" s="20"/>
      <c r="E5" s="20"/>
      <c r="F5" s="19" t="s">
        <v>16</v>
      </c>
      <c r="G5" s="19"/>
      <c r="H5" s="12">
        <f ca="1">IF($H$4="","",$H$4+13)</f>
        <v>43460</v>
      </c>
    </row>
    <row r="6" spans="1:8" ht="15" customHeight="1" x14ac:dyDescent="0.25">
      <c r="B6" s="1"/>
      <c r="C6" s="1"/>
      <c r="D6" s="1"/>
      <c r="E6" s="1"/>
      <c r="F6" s="1"/>
      <c r="G6" s="1"/>
      <c r="H6" s="1"/>
    </row>
    <row r="7" spans="1:8" ht="30" customHeight="1" x14ac:dyDescent="0.25">
      <c r="A7" s="2"/>
      <c r="B7" s="9" t="s">
        <v>5</v>
      </c>
      <c r="C7" s="9" t="s">
        <v>8</v>
      </c>
      <c r="D7" s="9" t="s">
        <v>12</v>
      </c>
      <c r="E7" s="9" t="s">
        <v>13</v>
      </c>
      <c r="F7" s="9" t="s">
        <v>17</v>
      </c>
      <c r="G7" s="9" t="s">
        <v>19</v>
      </c>
      <c r="H7" s="9" t="s">
        <v>9</v>
      </c>
    </row>
    <row r="8" spans="1:8" ht="30" customHeight="1" x14ac:dyDescent="0.25">
      <c r="A8" s="2"/>
      <c r="B8" t="str">
        <f ca="1">IFERROR(TEXT(Bảng_chấm_công[[#This Row],[Ngày]],"aaaa"), "")</f>
        <v>Thursday</v>
      </c>
      <c r="C8" s="8">
        <f ca="1">H4</f>
        <v>43447</v>
      </c>
      <c r="D8" s="11">
        <v>8</v>
      </c>
      <c r="E8" s="11"/>
      <c r="F8" s="11"/>
      <c r="G8" s="11"/>
      <c r="H8" s="11">
        <f>IFERROR(SUM(D8:G8), "")</f>
        <v>8</v>
      </c>
    </row>
    <row r="9" spans="1:8" ht="30" customHeight="1" x14ac:dyDescent="0.25">
      <c r="A9" s="2"/>
      <c r="B9" t="str">
        <f ca="1">IFERROR(TEXT(Bảng_chấm_công[[#This Row],[Ngày]],"aaaa"), "")</f>
        <v>Friday</v>
      </c>
      <c r="C9" s="8">
        <f ca="1">IF($H$4="","",$H$4+1)</f>
        <v>43448</v>
      </c>
      <c r="D9" s="11">
        <v>8</v>
      </c>
      <c r="E9" s="11">
        <v>2</v>
      </c>
      <c r="F9" s="11"/>
      <c r="G9" s="11"/>
      <c r="H9" s="11">
        <f t="shared" ref="H9:H21" si="0">IFERROR(SUM(D9:G9), "")</f>
        <v>10</v>
      </c>
    </row>
    <row r="10" spans="1:8" ht="30" customHeight="1" x14ac:dyDescent="0.25">
      <c r="A10" s="2"/>
      <c r="B10" t="str">
        <f ca="1">IFERROR(TEXT(Bảng_chấm_công[[#This Row],[Ngày]],"aaaa"), "")</f>
        <v>Saturday</v>
      </c>
      <c r="C10" s="8">
        <f ca="1">IF($H$4="","",$H$4+2)</f>
        <v>43449</v>
      </c>
      <c r="D10" s="11"/>
      <c r="E10" s="11"/>
      <c r="F10" s="11">
        <v>8</v>
      </c>
      <c r="G10" s="11"/>
      <c r="H10" s="11">
        <f t="shared" si="0"/>
        <v>8</v>
      </c>
    </row>
    <row r="11" spans="1:8" ht="30" customHeight="1" x14ac:dyDescent="0.25">
      <c r="A11" s="2"/>
      <c r="B11" t="str">
        <f ca="1">IFERROR(TEXT(Bảng_chấm_công[[#This Row],[Ngày]],"aaaa"), "")</f>
        <v>Sunday</v>
      </c>
      <c r="C11" s="8">
        <f ca="1">IF($H$4="","",$H$4+3)</f>
        <v>43450</v>
      </c>
      <c r="D11" s="11"/>
      <c r="E11" s="11"/>
      <c r="F11" s="11"/>
      <c r="G11" s="11">
        <v>8</v>
      </c>
      <c r="H11" s="11">
        <f t="shared" si="0"/>
        <v>8</v>
      </c>
    </row>
    <row r="12" spans="1:8" ht="30" customHeight="1" x14ac:dyDescent="0.25">
      <c r="A12" s="2"/>
      <c r="B12" t="str">
        <f ca="1">IFERROR(TEXT(Bảng_chấm_công[[#This Row],[Ngày]],"aaaa"), "")</f>
        <v>Monday</v>
      </c>
      <c r="C12" s="8">
        <f ca="1">IF($H$4="","",$H$4+4)</f>
        <v>43451</v>
      </c>
      <c r="D12" s="11"/>
      <c r="E12" s="11"/>
      <c r="F12" s="11"/>
      <c r="G12" s="11"/>
      <c r="H12" s="11">
        <f t="shared" si="0"/>
        <v>0</v>
      </c>
    </row>
    <row r="13" spans="1:8" ht="30" customHeight="1" x14ac:dyDescent="0.25">
      <c r="A13" s="2"/>
      <c r="B13" t="str">
        <f ca="1">IFERROR(TEXT(Bảng_chấm_công[[#This Row],[Ngày]],"aaaa"), "")</f>
        <v>Tuesday</v>
      </c>
      <c r="C13" s="8">
        <f ca="1">IF($H$4="","",$H$4+5)</f>
        <v>43452</v>
      </c>
      <c r="D13" s="11"/>
      <c r="E13" s="11"/>
      <c r="F13" s="11"/>
      <c r="G13" s="11"/>
      <c r="H13" s="11">
        <f t="shared" si="0"/>
        <v>0</v>
      </c>
    </row>
    <row r="14" spans="1:8" ht="30" customHeight="1" x14ac:dyDescent="0.25">
      <c r="A14" s="2"/>
      <c r="B14" t="str">
        <f ca="1">IFERROR(TEXT(Bảng_chấm_công[[#This Row],[Ngày]],"aaaa"), "")</f>
        <v>Wednesday</v>
      </c>
      <c r="C14" s="8">
        <f ca="1">IF($H$4="","",$H$4+6)</f>
        <v>43453</v>
      </c>
      <c r="D14" s="11"/>
      <c r="E14" s="11"/>
      <c r="F14" s="11"/>
      <c r="G14" s="11"/>
      <c r="H14" s="11">
        <f t="shared" si="0"/>
        <v>0</v>
      </c>
    </row>
    <row r="15" spans="1:8" ht="30" customHeight="1" x14ac:dyDescent="0.25">
      <c r="A15" s="2"/>
      <c r="B15" t="str">
        <f ca="1">IFERROR(TEXT(Bảng_chấm_công[[#This Row],[Ngày]],"aaaa"), "")</f>
        <v>Thursday</v>
      </c>
      <c r="C15" s="8">
        <f ca="1">IF($H$4="","",$H$4+7)</f>
        <v>43454</v>
      </c>
      <c r="D15" s="11"/>
      <c r="E15" s="11"/>
      <c r="F15" s="11"/>
      <c r="G15" s="11"/>
      <c r="H15" s="11">
        <f t="shared" si="0"/>
        <v>0</v>
      </c>
    </row>
    <row r="16" spans="1:8" ht="30" customHeight="1" x14ac:dyDescent="0.25">
      <c r="A16" s="2"/>
      <c r="B16" t="str">
        <f ca="1">IFERROR(TEXT(Bảng_chấm_công[[#This Row],[Ngày]],"aaaa"), "")</f>
        <v>Friday</v>
      </c>
      <c r="C16" s="8">
        <f ca="1">IF($H$4="","",$H$4+8)</f>
        <v>43455</v>
      </c>
      <c r="D16" s="11"/>
      <c r="E16" s="11"/>
      <c r="F16" s="11"/>
      <c r="G16" s="11"/>
      <c r="H16" s="11">
        <f t="shared" si="0"/>
        <v>0</v>
      </c>
    </row>
    <row r="17" spans="1:8" ht="30" customHeight="1" x14ac:dyDescent="0.25">
      <c r="A17" s="2"/>
      <c r="B17" t="str">
        <f ca="1">IFERROR(TEXT(Bảng_chấm_công[[#This Row],[Ngày]],"aaaa"), "")</f>
        <v>Saturday</v>
      </c>
      <c r="C17" s="8">
        <f ca="1">IF($H$4="","",$H$4+9)</f>
        <v>43456</v>
      </c>
      <c r="D17" s="11"/>
      <c r="E17" s="11"/>
      <c r="F17" s="11"/>
      <c r="G17" s="11"/>
      <c r="H17" s="11">
        <f t="shared" si="0"/>
        <v>0</v>
      </c>
    </row>
    <row r="18" spans="1:8" ht="30" customHeight="1" x14ac:dyDescent="0.25">
      <c r="A18" s="2"/>
      <c r="B18" t="str">
        <f ca="1">IFERROR(TEXT(Bảng_chấm_công[[#This Row],[Ngày]],"aaaa"), "")</f>
        <v>Sunday</v>
      </c>
      <c r="C18" s="8">
        <f ca="1">IF($H$4="","",$H$4+10)</f>
        <v>43457</v>
      </c>
      <c r="D18" s="11"/>
      <c r="E18" s="11"/>
      <c r="F18" s="11"/>
      <c r="G18" s="11"/>
      <c r="H18" s="11">
        <f t="shared" si="0"/>
        <v>0</v>
      </c>
    </row>
    <row r="19" spans="1:8" ht="30" customHeight="1" x14ac:dyDescent="0.25">
      <c r="A19" s="2"/>
      <c r="B19" t="str">
        <f ca="1">IFERROR(TEXT(Bảng_chấm_công[[#This Row],[Ngày]],"aaaa"), "")</f>
        <v>Monday</v>
      </c>
      <c r="C19" s="8">
        <f ca="1">IF($H$4="","",$H$4+11)</f>
        <v>43458</v>
      </c>
      <c r="D19" s="11"/>
      <c r="E19" s="11"/>
      <c r="F19" s="11"/>
      <c r="G19" s="11"/>
      <c r="H19" s="11">
        <f t="shared" si="0"/>
        <v>0</v>
      </c>
    </row>
    <row r="20" spans="1:8" ht="30" customHeight="1" x14ac:dyDescent="0.25">
      <c r="A20" s="2"/>
      <c r="B20" t="str">
        <f ca="1">IFERROR(TEXT(Bảng_chấm_công[[#This Row],[Ngày]],"aaaa"), "")</f>
        <v>Tuesday</v>
      </c>
      <c r="C20" s="8">
        <f ca="1">IF($H$4="","",$H$4+12)</f>
        <v>43459</v>
      </c>
      <c r="D20" s="11"/>
      <c r="E20" s="11"/>
      <c r="F20" s="11"/>
      <c r="G20" s="11"/>
      <c r="H20" s="11">
        <f t="shared" si="0"/>
        <v>0</v>
      </c>
    </row>
    <row r="21" spans="1:8" ht="30" customHeight="1" x14ac:dyDescent="0.25">
      <c r="A21" s="2"/>
      <c r="B21" t="str">
        <f ca="1">IFERROR(TEXT(Bảng_chấm_công[[#This Row],[Ngày]],"aaaa"), "")</f>
        <v>Wednesday</v>
      </c>
      <c r="C21" s="8">
        <f ca="1">IF($H$4="","",$H$4+13)</f>
        <v>43460</v>
      </c>
      <c r="D21" s="11"/>
      <c r="E21" s="11"/>
      <c r="F21" s="11"/>
      <c r="G21" s="11"/>
      <c r="H21" s="11">
        <f t="shared" si="0"/>
        <v>0</v>
      </c>
    </row>
    <row r="22" spans="1:8" ht="30" customHeight="1" thickBot="1" x14ac:dyDescent="0.3">
      <c r="A22" s="2"/>
      <c r="C22" t="s">
        <v>9</v>
      </c>
      <c r="D22" s="13">
        <f>SUBTOTAL(109,Bảng_chấm_công[Số giờ làm việc thông thường])</f>
        <v>16</v>
      </c>
      <c r="E22" s="13">
        <f>SUBTOTAL(109,Bảng_chấm_công[Số giờ làm thêm])</f>
        <v>2</v>
      </c>
      <c r="F22" s="13">
        <f>SUBTOTAL(109,Bảng_chấm_công[Nghỉ ốm])</f>
        <v>8</v>
      </c>
      <c r="G22" s="13">
        <f>SUBTOTAL(109,Bảng_chấm_công[Nghỉ phép])</f>
        <v>8</v>
      </c>
      <c r="H22" s="13">
        <f>SUBTOTAL(109,Bảng_chấm_công[Tổng])</f>
        <v>34</v>
      </c>
    </row>
    <row r="23" spans="1:8" ht="30" customHeight="1" thickTop="1" thickBot="1" x14ac:dyDescent="0.3">
      <c r="A23" s="2"/>
      <c r="B23" s="14"/>
      <c r="C23" s="14" t="s">
        <v>10</v>
      </c>
      <c r="D23" s="15">
        <v>10</v>
      </c>
      <c r="E23" s="15">
        <v>15</v>
      </c>
      <c r="F23" s="15">
        <v>10</v>
      </c>
      <c r="G23" s="15">
        <v>10</v>
      </c>
      <c r="H23" s="15"/>
    </row>
    <row r="24" spans="1:8" ht="30" customHeight="1" thickTop="1" thickBot="1" x14ac:dyDescent="0.3">
      <c r="B24" s="16"/>
      <c r="C24" s="16" t="s">
        <v>11</v>
      </c>
      <c r="D24" s="17">
        <f>IFERROR(SUM(D23*Bảng_chấm_công[[#Totals],[Số giờ làm việc thông thường]]), "")</f>
        <v>160</v>
      </c>
      <c r="E24" s="17">
        <f>IFERROR(SUM(E23*Bảng_chấm_công[[#Totals],[Số giờ làm thêm]]), "")</f>
        <v>30</v>
      </c>
      <c r="F24" s="17">
        <f>IFERROR(SUM(F23*Bảng_chấm_công[[#Totals],[Nghỉ ốm]]), "")</f>
        <v>80</v>
      </c>
      <c r="G24" s="17">
        <f>IFERROR(SUM(G23*Bảng_chấm_công[[#Totals],[Nghỉ phép]]), "")</f>
        <v>80</v>
      </c>
      <c r="H24" s="17">
        <f>IFERROR(SUM(D24:G24), "")</f>
        <v>350</v>
      </c>
    </row>
    <row r="25" spans="1:8" ht="30" customHeight="1" thickTop="1" x14ac:dyDescent="0.25">
      <c r="A25" s="4"/>
      <c r="B25" s="24"/>
      <c r="C25" s="24"/>
      <c r="D25" s="24"/>
      <c r="E25" s="24"/>
      <c r="G25" s="25"/>
      <c r="H25" s="25"/>
    </row>
    <row r="26" spans="1:8" ht="30" customHeight="1" x14ac:dyDescent="0.25">
      <c r="B26" s="23" t="s">
        <v>6</v>
      </c>
      <c r="C26" s="23"/>
      <c r="D26" s="23"/>
      <c r="E26" s="23"/>
      <c r="F26" s="5"/>
      <c r="G26" s="10" t="s">
        <v>8</v>
      </c>
      <c r="H26" s="10"/>
    </row>
    <row r="27" spans="1:8" ht="30" customHeight="1" x14ac:dyDescent="0.25">
      <c r="A27" s="4"/>
      <c r="B27" s="24"/>
      <c r="C27" s="24"/>
      <c r="D27" s="24"/>
      <c r="E27" s="24"/>
      <c r="G27" s="25"/>
      <c r="H27" s="25"/>
    </row>
    <row r="28" spans="1:8" ht="30" customHeight="1" x14ac:dyDescent="0.25">
      <c r="B28" s="23" t="s">
        <v>7</v>
      </c>
      <c r="C28" s="23"/>
      <c r="D28" s="23"/>
      <c r="E28" s="23"/>
      <c r="F28" s="5"/>
      <c r="G28" s="10" t="s">
        <v>8</v>
      </c>
      <c r="H28" s="10"/>
    </row>
  </sheetData>
  <mergeCells count="17">
    <mergeCell ref="B28:E28"/>
    <mergeCell ref="B25:E25"/>
    <mergeCell ref="G25:H25"/>
    <mergeCell ref="G3:H3"/>
    <mergeCell ref="B27:E27"/>
    <mergeCell ref="G27:H27"/>
    <mergeCell ref="B26:E26"/>
    <mergeCell ref="B2:F2"/>
    <mergeCell ref="F4:G4"/>
    <mergeCell ref="F5:G5"/>
    <mergeCell ref="B3:C3"/>
    <mergeCell ref="B4:C4"/>
    <mergeCell ref="B5:C5"/>
    <mergeCell ref="D3:E3"/>
    <mergeCell ref="D4:E4"/>
    <mergeCell ref="D5:E5"/>
    <mergeCell ref="G2:H2"/>
  </mergeCells>
  <phoneticPr fontId="0" type="noConversion"/>
  <dataValidations count="27">
    <dataValidation allowBlank="1" showInputMessage="1" showErrorMessage="1" prompt="Tạo Bảng chấm công hai tuần một lần trong trang tính này. Tổng số giờ và Tổng tiền lương đều được tính toán tự động" sqref="A1" xr:uid="{00000000-0002-0000-0000-000000000000}"/>
    <dataValidation allowBlank="1" showInputMessage="1" showErrorMessage="1" prompt="Tiêu đề của trang tính này nằm trong ô này" sqref="G2:H2" xr:uid="{00000000-0002-0000-0000-000001000000}"/>
    <dataValidation allowBlank="1" showInputMessage="1" showErrorMessage="1" prompt="Nhập Tên công ty vào ô này. Tiêu đề của trang tính này nằm trong ô G2. Nhập Địa chỉ của công ty vào ô bên dưới và chi tiết nhân viên vào các ô từ B3 đến H5" sqref="B1" xr:uid="{00000000-0002-0000-0000-000002000000}"/>
    <dataValidation allowBlank="1" showInputMessage="1" showErrorMessage="1" prompt="Nhập Địa chỉ đường, Địa chỉ 2, Thành phố, Tiểu bang và Mã zip của công ty vào ô này, còn Ngày bắt đầu và Ngày kết thúc giai đoạn thanh toán vào các ô H4 và H5" sqref="B2:F2" xr:uid="{00000000-0002-0000-0000-000003000000}"/>
    <dataValidation allowBlank="1" showInputMessage="1" showErrorMessage="1" prompt="Nhập Tên nhân viên vào ô bên phải" sqref="B3:C3" xr:uid="{00000000-0002-0000-0000-000004000000}"/>
    <dataValidation allowBlank="1" showInputMessage="1" showErrorMessage="1" prompt="Nhập Tên nhân viên vào ô này" sqref="D3:E3" xr:uid="{00000000-0002-0000-0000-000005000000}"/>
    <dataValidation allowBlank="1" showInputMessage="1" showErrorMessage="1" prompt="Nhập Số điện thoại của nhân viên vào ô bên phải" sqref="F3" xr:uid="{00000000-0002-0000-0000-000006000000}"/>
    <dataValidation allowBlank="1" showInputMessage="1" showErrorMessage="1" prompt="Nhập Số điện thoại của nhân viên vào ô này" sqref="G3:H3" xr:uid="{00000000-0002-0000-0000-000007000000}"/>
    <dataValidation allowBlank="1" showInputMessage="1" showErrorMessage="1" prompt="Nhập Địa chỉ email của nhân viên vào ô bên phải" sqref="B4:C4" xr:uid="{00000000-0002-0000-0000-000008000000}"/>
    <dataValidation allowBlank="1" showInputMessage="1" showErrorMessage="1" prompt="Nhập Địa chỉ email của nhân viên vào ô này" sqref="D4:E4" xr:uid="{00000000-0002-0000-0000-000009000000}"/>
    <dataValidation allowBlank="1" showInputMessage="1" showErrorMessage="1" prompt="Nhập Tên người quản lý vào ô bên phải" sqref="B5:C5" xr:uid="{00000000-0002-0000-0000-00000A000000}"/>
    <dataValidation allowBlank="1" showInputMessage="1" showErrorMessage="1" prompt="Nhập Tên người quản lý vào ô này" sqref="D5:E5" xr:uid="{00000000-0002-0000-0000-00000B000000}"/>
    <dataValidation allowBlank="1" showInputMessage="1" showErrorMessage="1" prompt="Nhập Ngày bắt đầu giai đoạn thanh toán vào ô bên phải" sqref="F4:G4" xr:uid="{00000000-0002-0000-0000-00000C000000}"/>
    <dataValidation allowBlank="1" showInputMessage="1" showErrorMessage="1" prompt="Nhập Ngày bắt đầu giai đoạn thanh toán vào ô này" sqref="H4" xr:uid="{00000000-0002-0000-0000-00000D000000}"/>
    <dataValidation allowBlank="1" showInputMessage="1" showErrorMessage="1" prompt="Nhập Ngày kết thúc giai đoạn thanh toán vào ô bên phải" sqref="F5:G5" xr:uid="{00000000-0002-0000-0000-00000E000000}"/>
    <dataValidation allowBlank="1" showInputMessage="1" showErrorMessage="1" prompt="Nhập Ngày kết thúc giai đoạn thanh toán vào ô này" sqref="H5" xr:uid="{00000000-0002-0000-0000-00000F000000}"/>
    <dataValidation allowBlank="1" showInputMessage="1" showErrorMessage="1" prompt="Ngày được cập nhật tự động trong cột này, bên dưới đầu đề này dựa trên Ngày bắt đầu và Ngày kết thúc giai đoạn thanh toán ở các ô H4 và H5" sqref="C7" xr:uid="{00000000-0002-0000-0000-000010000000}"/>
    <dataValidation allowBlank="1" showInputMessage="1" showErrorMessage="1" prompt="Nhập Số giờ làm việc thông thường vào cột này, bên dưới đầu đề này" sqref="D7" xr:uid="{00000000-0002-0000-0000-000011000000}"/>
    <dataValidation allowBlank="1" showInputMessage="1" showErrorMessage="1" prompt="Nhập Số giờ làm thêm vào cột này, bên dưới đầu đề này" sqref="E7" xr:uid="{00000000-0002-0000-0000-000012000000}"/>
    <dataValidation allowBlank="1" showInputMessage="1" showErrorMessage="1" prompt="Nhập Số giờ nghỉ ốm vào cột này, bên dưới đầu đề này" sqref="F7" xr:uid="{00000000-0002-0000-0000-000013000000}"/>
    <dataValidation allowBlank="1" showInputMessage="1" showErrorMessage="1" prompt="Nhập Số giờ nghỉ phép vào cột này, bên dưới đầu đề này" sqref="G7" xr:uid="{00000000-0002-0000-0000-000014000000}"/>
    <dataValidation allowBlank="1" showInputMessage="1" showErrorMessage="1" prompt="Tổng số giờ được tính toán tự động trong cột này, bên dưới đầu đề này" sqref="H7" xr:uid="{00000000-0002-0000-0000-000015000000}"/>
    <dataValidation allowBlank="1" showInputMessage="1" showErrorMessage="1" prompt="Nhập Chữ ký của nhân viên vào ô này" sqref="B25:E25" xr:uid="{00000000-0002-0000-0000-000016000000}"/>
    <dataValidation allowBlank="1" showInputMessage="1" showErrorMessage="1" prompt="Nhập Chữ ký của người quản lý vào ô này" sqref="B27:E27" xr:uid="{00000000-0002-0000-0000-000017000000}"/>
    <dataValidation allowBlank="1" showInputMessage="1" showErrorMessage="1" prompt="Nhập Ngày vào ô này" sqref="G25:H25 G27:H27" xr:uid="{00000000-0002-0000-0000-000018000000}"/>
    <dataValidation allowBlank="1" showInputMessage="1" showErrorMessage="1" prompt="Nhập Tiền công mỗi giờ vào các ô bên phải" sqref="C23" xr:uid="{00000000-0002-0000-0000-000019000000}"/>
    <dataValidation allowBlank="1" showInputMessage="1" showErrorMessage="1" prompt="Tổng tiền lương được tính toán tự động trong các ô bên phải" sqref="C24" xr:uid="{00000000-0002-0000-0000-00001A000000}"/>
  </dataValidations>
  <printOptions horizontalCentered="1"/>
  <pageMargins left="0.5" right="0.5" top="0.75" bottom="0.75" header="0.5" footer="0.5"/>
  <pageSetup paperSize="9" scale="71" fitToHeight="0" orientation="portrait" r:id="rId1"/>
  <headerFooter differentFirst="1">
    <oddFooter>Page &amp;P of &amp;N</oddFooter>
  </headerFooter>
  <ignoredErrors>
    <ignoredError sqref="H8:H21"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Bảng chấm công hai tuần một lần</vt:lpstr>
      <vt:lpstr>'Bảng chấm công hai tuần một lần'!Print_Titles</vt:lpstr>
      <vt:lpstr>Tiêu_đề_1</vt:lpstr>
      <vt:lpstr>Vùng_tiêu_đề_hàng_1..D5</vt:lpstr>
      <vt:lpstr>Vùng_tiêu_đề_hàng_2..G3</vt:lpstr>
      <vt:lpstr>Vùng_tiêu_đề_hàng_3..H5</vt:lpstr>
      <vt:lpstr>Vùng_tiêu_đề_hàng_4..G23</vt:lpstr>
      <vt:lpstr>Vùng_tiêu_đề_hàng_5..H24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2018-12-13T13:07:03Z</dcterms:created>
  <dcterms:modified xsi:type="dcterms:W3CDTF">2018-12-13T13:07:03Z</dcterms:modified>
</cp:coreProperties>
</file>