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pivotTables/pivotTable1.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07"/>
  <workbookPr codeName="ThisWorkbook" refreshAllConnections="1"/>
  <mc:AlternateContent xmlns:mc="http://schemas.openxmlformats.org/markup-compatibility/2006">
    <mc:Choice Requires="x15">
      <x15ac:absPath xmlns:x15ac="http://schemas.microsoft.com/office/spreadsheetml/2010/11/ac" url="C:\Users\admin\Desktop\"/>
    </mc:Choice>
  </mc:AlternateContent>
  <xr:revisionPtr revIDLastSave="7" documentId="13_ncr:20001_{76469C0A-461F-44D4-9C95-D77E6C567297}" xr6:coauthVersionLast="43" xr6:coauthVersionMax="43" xr10:uidLastSave="{1433540D-063A-4E46-A876-3F6B7A86CD4C}"/>
  <bookViews>
    <workbookView xWindow="-120" yWindow="-120" windowWidth="28860" windowHeight="16110" tabRatio="783" xr2:uid="{00000000-000D-0000-FFFF-FFFF00000000}"/>
  </bookViews>
  <sheets>
    <sheet name="Danh sách lớp học" sheetId="1" r:id="rId1"/>
    <sheet name="Hạn chót" sheetId="2" r:id="rId2"/>
    <sheet name="Lịch biểu Hàng tuần" sheetId="7" r:id="rId3"/>
    <sheet name="Lịch học kỳ" sheetId="3" r:id="rId4"/>
  </sheets>
  <definedNames>
    <definedName name="ColumnTitleRegion1..H9.4">'Lịch học kỳ'!$B$3</definedName>
    <definedName name="ColumnTitleRegion2..P9.4">'Lịch học kỳ'!$J$3</definedName>
    <definedName name="ColumnTitleRegion3..H17.4">'Lịch học kỳ'!$B$11</definedName>
    <definedName name="ColumnTitleRegion4..P17.4">'Lịch học kỳ'!$J$11</definedName>
    <definedName name="ColumnTitleRegion5..R4.4">'Lịch học kỳ'!$R$3</definedName>
    <definedName name="ColumnTitleRegion6..R6.4">'Lịch học kỳ'!$R$5</definedName>
    <definedName name="ColumnTitleRegion7..R8.4">'Lịch học kỳ'!$R$7</definedName>
    <definedName name="Danh_sách_lớp_học">Bảng_danh_sách_lớp_học[MÃ KHÓA HỌC]</definedName>
    <definedName name="DaysOfWeek">Bảng_danh_sách_lớp_học[NGÀY]</definedName>
    <definedName name="_xlnm.Print_Titles" localSheetId="0">'Danh sách lớp học'!$2:$2</definedName>
    <definedName name="_xlnm.Print_Titles" localSheetId="1">'Hạn chót'!$2:$2</definedName>
    <definedName name="_xlnm.Print_Titles" localSheetId="2">'Lịch biểu Hàng tuần'!$2:$2</definedName>
    <definedName name="Schedule_Print_Area">OFFSET('Lịch biểu Hàng tuần'!$B$2:$D488,,,COUNTA('Lịch biểu Hàng tuần'!$D:$D))</definedName>
    <definedName name="ScheduleEnd">'Lịch học kỳ'!$R$8</definedName>
    <definedName name="ScheduleSemester">'Lịch học kỳ'!$R$2</definedName>
    <definedName name="ScheduleStart">'Lịch học kỳ'!$R$6</definedName>
    <definedName name="ScheduleYear">'Lịch học kỳ'!$R$4</definedName>
    <definedName name="Tiêu_đề_1">Bảng_danh_sách_lớp_học[[#Headers],[MÃ KHÓA HỌC]]</definedName>
    <definedName name="Tiêu_đề_2">Công_việc[[#Headers],[MÃ KHÓA HỌC]]</definedName>
    <definedName name="Tiêu_đề_3">'Lịch biểu Hàng tuần'!$B$2</definedName>
    <definedName name="_xlnm.Print_Area" localSheetId="0">'Danh sách lớp học'!$A$1:$K$9</definedName>
    <definedName name="_xlnm.Print_Area" localSheetId="1">'Hạn chót'!$A$1:$H$9</definedName>
    <definedName name="_xlnm.Print_Area" localSheetId="2">'Lịch biểu Hàng tuần'!$A$1:$E$9</definedName>
    <definedName name="_xlnm.Print_Area" localSheetId="3">'Lịch học kỳ'!$A$1:$R$17</definedName>
  </definedNames>
  <calcPr calcId="191029"/>
  <pivotCaches>
    <pivotCache cacheId="5" r:id="rId5"/>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6" i="3" l="1"/>
  <c r="E10" i="3" l="1"/>
  <c r="M10" i="3"/>
  <c r="E2" i="3"/>
  <c r="M2" i="3"/>
  <c r="L10" i="3"/>
  <c r="D10" i="3"/>
  <c r="L2" i="3"/>
  <c r="D2" i="3"/>
  <c r="R8" i="3"/>
  <c r="G6" i="2"/>
  <c r="G5" i="2"/>
  <c r="R4" i="3"/>
  <c r="G8" i="2"/>
  <c r="G7" i="2"/>
  <c r="J12" i="3" l="1"/>
  <c r="B12" i="3"/>
  <c r="J4" i="3"/>
  <c r="B4" i="3"/>
  <c r="G9" i="2"/>
  <c r="G4" i="2"/>
  <c r="K4" i="3" l="1"/>
  <c r="L4" i="3" s="1"/>
  <c r="M4" i="3" s="1"/>
  <c r="N4" i="3" s="1"/>
  <c r="O4" i="3" s="1"/>
  <c r="P4" i="3" s="1"/>
  <c r="C4" i="3"/>
  <c r="D4" i="3" s="1"/>
  <c r="E4" i="3" s="1"/>
  <c r="F4" i="3" s="1"/>
  <c r="G4" i="3" s="1"/>
  <c r="H4" i="3" s="1"/>
  <c r="K12" i="3"/>
  <c r="L12" i="3" s="1"/>
  <c r="M12" i="3" s="1"/>
  <c r="N12" i="3" s="1"/>
  <c r="O12" i="3" s="1"/>
  <c r="P12" i="3" s="1"/>
  <c r="C12" i="3"/>
  <c r="D12" i="3" s="1"/>
  <c r="E12" i="3" s="1"/>
  <c r="F12" i="3" s="1"/>
  <c r="G12" i="3" s="1"/>
  <c r="H12" i="3" s="1"/>
  <c r="G3" i="2"/>
  <c r="D4" i="2"/>
  <c r="D5" i="2"/>
  <c r="D6" i="2"/>
  <c r="D7" i="2"/>
  <c r="D8" i="2"/>
  <c r="D9" i="2"/>
  <c r="D3" i="2"/>
  <c r="F4" i="1"/>
  <c r="F5" i="1"/>
  <c r="F6" i="1"/>
  <c r="F7" i="1"/>
  <c r="F8" i="1"/>
  <c r="F9" i="1"/>
  <c r="F3" i="1"/>
  <c r="J2" i="3" l="1"/>
  <c r="C4" i="2" l="1"/>
  <c r="C6" i="2"/>
  <c r="C7" i="2"/>
  <c r="C9" i="2"/>
  <c r="C3" i="2"/>
  <c r="C8" i="2"/>
  <c r="C5" i="2"/>
  <c r="J10" i="3" l="1"/>
  <c r="B10" i="3"/>
  <c r="B2" i="3"/>
  <c r="J9" i="1"/>
  <c r="J3" i="1"/>
  <c r="J4" i="1"/>
  <c r="J5" i="1"/>
  <c r="J6" i="1"/>
  <c r="J7" i="1"/>
  <c r="J8" i="1"/>
  <c r="J13" i="3" l="1"/>
  <c r="J5" i="3"/>
  <c r="B5" i="3" l="1"/>
  <c r="K13" i="3"/>
  <c r="K5" i="3"/>
  <c r="B13" i="3"/>
  <c r="C13" i="3" l="1"/>
  <c r="C5" i="3"/>
  <c r="L5" i="3"/>
  <c r="L13" i="3"/>
  <c r="M13" i="3" l="1"/>
  <c r="M5" i="3"/>
  <c r="D5" i="3"/>
  <c r="D13" i="3"/>
  <c r="E13" i="3" l="1"/>
  <c r="E5" i="3"/>
  <c r="N5" i="3"/>
  <c r="N13" i="3"/>
  <c r="O13" i="3" l="1"/>
  <c r="O5" i="3"/>
  <c r="F5" i="3"/>
  <c r="F13" i="3"/>
  <c r="G13" i="3" l="1"/>
  <c r="G5" i="3"/>
  <c r="P5" i="3"/>
  <c r="P13" i="3"/>
  <c r="J14" i="3" l="1"/>
  <c r="K14" i="3" s="1"/>
  <c r="L14" i="3" s="1"/>
  <c r="M14" i="3" s="1"/>
  <c r="N14" i="3" s="1"/>
  <c r="O14" i="3" s="1"/>
  <c r="P14" i="3" s="1"/>
  <c r="J15" i="3" s="1"/>
  <c r="K15" i="3" s="1"/>
  <c r="L15" i="3" s="1"/>
  <c r="M15" i="3" s="1"/>
  <c r="N15" i="3" s="1"/>
  <c r="O15" i="3" s="1"/>
  <c r="P15" i="3" s="1"/>
  <c r="J6" i="3"/>
  <c r="K6" i="3" s="1"/>
  <c r="L6" i="3" s="1"/>
  <c r="M6" i="3" s="1"/>
  <c r="N6" i="3" s="1"/>
  <c r="O6" i="3" s="1"/>
  <c r="P6" i="3" s="1"/>
  <c r="J7" i="3" s="1"/>
  <c r="K7" i="3" s="1"/>
  <c r="L7" i="3" s="1"/>
  <c r="M7" i="3" s="1"/>
  <c r="N7" i="3" s="1"/>
  <c r="O7" i="3" s="1"/>
  <c r="P7" i="3" s="1"/>
  <c r="H5" i="3"/>
  <c r="H13" i="3"/>
  <c r="J16" i="3" l="1"/>
  <c r="J8" i="3"/>
  <c r="K8" i="3" s="1"/>
  <c r="B14" i="3"/>
  <c r="C14" i="3" s="1"/>
  <c r="D14" i="3" s="1"/>
  <c r="E14" i="3" s="1"/>
  <c r="F14" i="3" s="1"/>
  <c r="G14" i="3" s="1"/>
  <c r="H14" i="3" s="1"/>
  <c r="B15" i="3" s="1"/>
  <c r="C15" i="3" s="1"/>
  <c r="D15" i="3" s="1"/>
  <c r="E15" i="3" s="1"/>
  <c r="F15" i="3" s="1"/>
  <c r="G15" i="3" s="1"/>
  <c r="H15" i="3" s="1"/>
  <c r="B6" i="3"/>
  <c r="C6" i="3" s="1"/>
  <c r="D6" i="3" s="1"/>
  <c r="E6" i="3" s="1"/>
  <c r="F6" i="3" s="1"/>
  <c r="G6" i="3" s="1"/>
  <c r="H6" i="3" s="1"/>
  <c r="B7" i="3" s="1"/>
  <c r="C7" i="3" s="1"/>
  <c r="D7" i="3" s="1"/>
  <c r="E7" i="3" s="1"/>
  <c r="F7" i="3" s="1"/>
  <c r="G7" i="3" s="1"/>
  <c r="H7" i="3" s="1"/>
  <c r="B8" i="3" s="1"/>
  <c r="C8" i="3" s="1"/>
  <c r="D8" i="3" s="1"/>
  <c r="E8" i="3" s="1"/>
  <c r="F8" i="3" s="1"/>
  <c r="G8" i="3" s="1"/>
  <c r="H8" i="3" s="1"/>
  <c r="B9" i="3" s="1"/>
  <c r="C9" i="3" s="1"/>
  <c r="D9" i="3" s="1"/>
  <c r="E9" i="3" s="1"/>
  <c r="F9" i="3" s="1"/>
  <c r="G9" i="3" s="1"/>
  <c r="H9" i="3" s="1"/>
  <c r="K16" i="3" l="1"/>
  <c r="B16" i="3"/>
  <c r="C16" i="3" s="1"/>
  <c r="D16" i="3" s="1"/>
  <c r="E16" i="3" s="1"/>
  <c r="F16" i="3" s="1"/>
  <c r="G16" i="3" s="1"/>
  <c r="H16" i="3" s="1"/>
  <c r="B17" i="3" s="1"/>
  <c r="C17" i="3" s="1"/>
  <c r="D17" i="3" s="1"/>
  <c r="E17" i="3" s="1"/>
  <c r="F17" i="3" s="1"/>
  <c r="G17" i="3" s="1"/>
  <c r="H17" i="3" s="1"/>
  <c r="L8" i="3"/>
  <c r="L16" i="3" l="1"/>
  <c r="M16" i="3" s="1"/>
  <c r="N16" i="3" s="1"/>
  <c r="O16" i="3" s="1"/>
  <c r="P16" i="3" s="1"/>
  <c r="M8" i="3"/>
  <c r="J17" i="3" l="1"/>
  <c r="N8" i="3"/>
  <c r="O8" i="3" s="1"/>
  <c r="K17" i="3" l="1"/>
  <c r="L17" i="3" s="1"/>
  <c r="M17" i="3" s="1"/>
  <c r="N17" i="3" s="1"/>
  <c r="O17" i="3" s="1"/>
  <c r="P17" i="3" s="1"/>
  <c r="P8" i="3" l="1"/>
  <c r="J9" i="3" l="1"/>
  <c r="K9" i="3" l="1"/>
  <c r="L9" i="3" l="1"/>
  <c r="M9" i="3" l="1"/>
  <c r="N9" i="3" l="1"/>
  <c r="O9" i="3" l="1"/>
  <c r="P9" i="3" s="1"/>
</calcChain>
</file>

<file path=xl/sharedStrings.xml><?xml version="1.0" encoding="utf-8"?>
<sst xmlns="http://schemas.openxmlformats.org/spreadsheetml/2006/main" count="121" uniqueCount="46">
  <si>
    <t>DANH SÁCH LỚP</t>
  </si>
  <si>
    <t>MÃ KHÓA HỌC</t>
  </si>
  <si>
    <t>UDMT 120</t>
  </si>
  <si>
    <t>KNV 121</t>
  </si>
  <si>
    <t>TT 111</t>
  </si>
  <si>
    <t>TLH 101</t>
  </si>
  <si>
    <t>TÊN</t>
  </si>
  <si>
    <t>Giới thiệu về ứng dụng máy tính</t>
  </si>
  <si>
    <t>Kỹ năng viết</t>
  </si>
  <si>
    <t>Diễn thuyết</t>
  </si>
  <si>
    <t>Tâm lý học căn bản</t>
  </si>
  <si>
    <t>GIẢNG VIÊN</t>
  </si>
  <si>
    <t>Giảng viên 1</t>
  </si>
  <si>
    <t>Giảng viên 2</t>
  </si>
  <si>
    <t>Giảng viên 3</t>
  </si>
  <si>
    <t>Giảng viên 4</t>
  </si>
  <si>
    <t>NGÀY</t>
  </si>
  <si>
    <t>Thứ Hai</t>
  </si>
  <si>
    <t>Thứ Tư</t>
  </si>
  <si>
    <t>Thứ Ba</t>
  </si>
  <si>
    <t>Thứ Năm</t>
  </si>
  <si>
    <t>Thứ Sáu</t>
  </si>
  <si>
    <t>NĂM</t>
  </si>
  <si>
    <t>HỌC KỲ</t>
  </si>
  <si>
    <t>NGÀY BẮT ĐẦU</t>
  </si>
  <si>
    <t>NGÀY KẾT THÚC</t>
  </si>
  <si>
    <t>THỜI LƯỢNG</t>
  </si>
  <si>
    <t>HẠN CHÓT</t>
  </si>
  <si>
    <t>MÔ TẢ MỤC</t>
  </si>
  <si>
    <t>Bài kiểm tra #1</t>
  </si>
  <si>
    <t>Bài tập #2</t>
  </si>
  <si>
    <t>Bài tập #3</t>
  </si>
  <si>
    <t>Thuyết trình #1</t>
  </si>
  <si>
    <t>Bài luận</t>
  </si>
  <si>
    <t>HẠN NỘP BÀI</t>
  </si>
  <si>
    <t>LỊCH BIỂU HÀNG TUẦN</t>
  </si>
  <si>
    <t>LỊCH HỌC KỲ</t>
  </si>
  <si>
    <t>T2</t>
  </si>
  <si>
    <t>T3</t>
  </si>
  <si>
    <t>T4</t>
  </si>
  <si>
    <t>T5</t>
  </si>
  <si>
    <t>T6</t>
  </si>
  <si>
    <t>T7</t>
  </si>
  <si>
    <t>CN</t>
  </si>
  <si>
    <t>NGÀY BẮT ĐẦU</t>
  </si>
  <si>
    <t>xuân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</si>
</sst>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h:mm;@"/>
    <numFmt numFmtId="169" formatCode="[$-409]h:mm\ AM/PM;@"/>
    <numFmt numFmtId="170" formatCode="[$-1000000]h:mm;@"/>
    <numFmt numFmtId="171" formatCode="[$-1000000]h:mm:ss;@"/>
  </numFmts>
  <fonts count="19" x14ac:knownFonts="1">
    <font>
      <sz val="11"/>
      <color theme="1"/>
      <name val="Calibri"/>
      <family val="2"/>
    </font>
    <font>
      <sz val="11"/>
      <color theme="0"/>
      <name val="Trebuchet MS"/>
      <family val="2"/>
      <scheme val="minor"/>
    </font>
    <font>
      <sz val="11"/>
      <color theme="3"/>
      <name val="Trebuchet MS"/>
      <family val="2"/>
      <scheme val="minor"/>
    </font>
    <font>
      <sz val="28"/>
      <color theme="4"/>
      <name val="Calibri"/>
      <family val="2"/>
    </font>
    <font>
      <sz val="11"/>
      <color theme="1"/>
      <name val="Calibri"/>
      <family val="2"/>
    </font>
    <font>
      <b/>
      <sz val="11"/>
      <color theme="0"/>
      <name val="Calibri"/>
      <family val="2"/>
    </font>
    <font>
      <sz val="11"/>
      <color rgb="FF006100"/>
      <name val="Calibri"/>
      <family val="2"/>
    </font>
    <font>
      <sz val="11"/>
      <color rgb="FF9C5700"/>
      <name val="Calibri"/>
      <family val="2"/>
    </font>
    <font>
      <sz val="11"/>
      <color rgb="FF9C0006"/>
      <name val="Calibri"/>
      <family val="2"/>
    </font>
    <font>
      <b/>
      <sz val="11"/>
      <color rgb="FF3F3F3F"/>
      <name val="Calibri"/>
      <family val="2"/>
    </font>
    <font>
      <sz val="11"/>
      <color rgb="FF3F3F76"/>
      <name val="Calibri"/>
      <family val="2"/>
    </font>
    <font>
      <sz val="11"/>
      <color rgb="FFFA7D00"/>
      <name val="Calibri"/>
      <family val="2"/>
    </font>
    <font>
      <b/>
      <sz val="11"/>
      <color rgb="FFFA7D00"/>
      <name val="Calibri"/>
      <family val="2"/>
    </font>
    <font>
      <sz val="11"/>
      <color rgb="FFFF0000"/>
      <name val="Calibri"/>
      <family val="2"/>
    </font>
    <font>
      <i/>
      <sz val="11"/>
      <color rgb="FF7F7F7F"/>
      <name val="Calibri"/>
      <family val="2"/>
    </font>
    <font>
      <b/>
      <sz val="12"/>
      <color theme="3"/>
      <name val="Calibri"/>
      <family val="2"/>
    </font>
    <font>
      <b/>
      <sz val="11"/>
      <color theme="4"/>
      <name val="Calibri"/>
      <family val="2"/>
    </font>
    <font>
      <sz val="11"/>
      <color theme="3"/>
      <name val="Calibri"/>
      <family val="2"/>
    </font>
    <font>
      <b/>
      <sz val="11"/>
      <color theme="1"/>
      <name val="Calibri"/>
      <family val="2"/>
    </font>
  </fonts>
  <fills count="11">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s>
  <borders count="24">
    <border>
      <left/>
      <right/>
      <top/>
      <bottom/>
      <diagonal/>
    </border>
    <border>
      <left style="thin">
        <color theme="4"/>
      </left>
      <right style="thin">
        <color theme="0"/>
      </right>
      <top style="thin">
        <color theme="4"/>
      </top>
      <bottom/>
      <diagonal/>
    </border>
    <border>
      <left style="thin">
        <color theme="0"/>
      </left>
      <right style="thin">
        <color theme="0"/>
      </right>
      <top style="thin">
        <color theme="4"/>
      </top>
      <bottom/>
      <diagonal/>
    </border>
    <border>
      <left style="thin">
        <color theme="0"/>
      </left>
      <right style="thin">
        <color theme="4"/>
      </right>
      <top style="thin">
        <color theme="4"/>
      </top>
      <bottom/>
      <diagonal/>
    </border>
    <border>
      <left style="thin">
        <color theme="0"/>
      </left>
      <right style="thin">
        <color theme="0"/>
      </right>
      <top style="thin">
        <color theme="0"/>
      </top>
      <bottom style="thin">
        <color theme="0"/>
      </bottom>
      <diagonal/>
    </border>
    <border>
      <left style="thin">
        <color theme="4"/>
      </left>
      <right style="thin">
        <color theme="0"/>
      </right>
      <top style="thin">
        <color theme="4"/>
      </top>
      <bottom style="thin">
        <color theme="0"/>
      </bottom>
      <diagonal/>
    </border>
    <border>
      <left style="thin">
        <color theme="0"/>
      </left>
      <right style="thin">
        <color theme="0"/>
      </right>
      <top style="thin">
        <color theme="4"/>
      </top>
      <bottom style="thin">
        <color theme="0"/>
      </bottom>
      <diagonal/>
    </border>
    <border>
      <left style="thin">
        <color theme="0"/>
      </left>
      <right style="thin">
        <color theme="4"/>
      </right>
      <top style="thin">
        <color theme="4"/>
      </top>
      <bottom style="thin">
        <color theme="0"/>
      </bottom>
      <diagonal/>
    </border>
    <border>
      <left style="thin">
        <color theme="4"/>
      </left>
      <right style="thin">
        <color theme="0"/>
      </right>
      <top style="thin">
        <color theme="0"/>
      </top>
      <bottom style="thin">
        <color theme="0"/>
      </bottom>
      <diagonal/>
    </border>
    <border>
      <left style="thin">
        <color theme="0"/>
      </left>
      <right style="thin">
        <color theme="4"/>
      </right>
      <top style="thin">
        <color theme="0"/>
      </top>
      <bottom style="thin">
        <color theme="0"/>
      </bottom>
      <diagonal/>
    </border>
    <border>
      <left style="thin">
        <color theme="4"/>
      </left>
      <right style="thin">
        <color theme="0"/>
      </right>
      <top style="thin">
        <color theme="0"/>
      </top>
      <bottom style="thin">
        <color theme="4"/>
      </bottom>
      <diagonal/>
    </border>
    <border>
      <left style="thin">
        <color theme="0"/>
      </left>
      <right style="thin">
        <color theme="0"/>
      </right>
      <top style="thin">
        <color theme="0"/>
      </top>
      <bottom style="thin">
        <color theme="4"/>
      </bottom>
      <diagonal/>
    </border>
    <border>
      <left style="thin">
        <color theme="0"/>
      </left>
      <right style="thin">
        <color theme="4"/>
      </right>
      <top style="thin">
        <color theme="0"/>
      </top>
      <bottom style="thin">
        <color theme="4"/>
      </bottom>
      <diagonal/>
    </border>
    <border>
      <left style="thin">
        <color rgb="FFB2B2B2"/>
      </left>
      <right style="thin">
        <color rgb="FFB2B2B2"/>
      </right>
      <top style="thin">
        <color rgb="FFB2B2B2"/>
      </top>
      <bottom style="thin">
        <color rgb="FFB2B2B2"/>
      </bottom>
      <diagonal/>
    </border>
    <border>
      <left/>
      <right/>
      <top/>
      <bottom style="thin">
        <color theme="3" tint="-0.24994659260841701"/>
      </bottom>
      <diagonal/>
    </border>
    <border>
      <left/>
      <right/>
      <top style="thin">
        <color theme="4"/>
      </top>
      <bottom style="thin">
        <color theme="4"/>
      </bottom>
      <diagonal/>
    </border>
    <border>
      <left/>
      <right/>
      <top/>
      <bottom style="thin">
        <color theme="4"/>
      </bottom>
      <diagonal/>
    </border>
    <border>
      <left style="thin">
        <color theme="4"/>
      </left>
      <right style="thin">
        <color theme="4"/>
      </right>
      <top/>
      <bottom/>
      <diagonal/>
    </border>
    <border>
      <left style="thin">
        <color theme="0"/>
      </left>
      <right/>
      <top style="thin">
        <color theme="4"/>
      </top>
      <bottom style="thin">
        <color theme="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25">
    <xf numFmtId="0" fontId="0" fillId="0" borderId="0" applyBorder="0">
      <alignment vertical="center" wrapText="1"/>
    </xf>
    <xf numFmtId="0" fontId="3" fillId="0" borderId="0" applyNumberFormat="0" applyFill="0" applyBorder="0" applyProtection="0"/>
    <xf numFmtId="0" fontId="5" fillId="2" borderId="0" applyNumberFormat="0" applyBorder="0" applyAlignment="0" applyProtection="0"/>
    <xf numFmtId="0" fontId="15" fillId="0" borderId="0" applyNumberFormat="0" applyFill="0" applyBorder="0" applyAlignment="0" applyProtection="0"/>
    <xf numFmtId="0" fontId="16" fillId="0" borderId="14" applyNumberFormat="0" applyFill="0" applyAlignment="0" applyProtection="0"/>
    <xf numFmtId="0" fontId="17" fillId="0" borderId="0" applyNumberFormat="0" applyFill="0" applyBorder="0" applyAlignment="0" applyProtection="0"/>
    <xf numFmtId="167" fontId="4" fillId="0" borderId="0" applyFill="0" applyBorder="0" applyAlignment="0" applyProtection="0"/>
    <xf numFmtId="165" fontId="4" fillId="0" borderId="0" applyFill="0" applyBorder="0" applyAlignment="0" applyProtection="0"/>
    <xf numFmtId="166" fontId="4" fillId="0" borderId="0" applyFill="0" applyBorder="0" applyAlignment="0" applyProtection="0"/>
    <xf numFmtId="164" fontId="4" fillId="0" borderId="0" applyFill="0" applyBorder="0" applyAlignment="0" applyProtection="0"/>
    <xf numFmtId="9" fontId="4" fillId="0" borderId="0" applyFill="0" applyBorder="0" applyAlignment="0" applyProtection="0"/>
    <xf numFmtId="0" fontId="4" fillId="4" borderId="13" applyNumberFormat="0" applyAlignment="0" applyProtection="0"/>
    <xf numFmtId="14" fontId="4" fillId="0" borderId="0" applyFill="0" applyBorder="0">
      <alignment horizontal="left" vertical="center"/>
    </xf>
    <xf numFmtId="169" fontId="4" fillId="0" borderId="0" applyFill="0" applyBorder="0">
      <alignment horizontal="right" vertical="center" wrapText="1" indent="1"/>
    </xf>
    <xf numFmtId="0" fontId="6" fillId="5" borderId="0" applyNumberFormat="0" applyBorder="0" applyAlignment="0" applyProtection="0"/>
    <xf numFmtId="0" fontId="8" fillId="6" borderId="0" applyNumberFormat="0" applyBorder="0" applyAlignment="0" applyProtection="0"/>
    <xf numFmtId="0" fontId="7" fillId="7" borderId="0" applyNumberFormat="0" applyBorder="0" applyAlignment="0" applyProtection="0"/>
    <xf numFmtId="0" fontId="10" fillId="8" borderId="19" applyNumberFormat="0" applyAlignment="0" applyProtection="0"/>
    <xf numFmtId="0" fontId="9" fillId="9" borderId="20" applyNumberFormat="0" applyAlignment="0" applyProtection="0"/>
    <xf numFmtId="0" fontId="12" fillId="9" borderId="19" applyNumberFormat="0" applyAlignment="0" applyProtection="0"/>
    <xf numFmtId="0" fontId="11" fillId="0" borderId="21" applyNumberFormat="0" applyFill="0" applyAlignment="0" applyProtection="0"/>
    <xf numFmtId="0" fontId="5" fillId="10" borderId="22"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8" fillId="0" borderId="23" applyNumberFormat="0" applyFill="0" applyAlignment="0" applyProtection="0"/>
  </cellStyleXfs>
  <cellXfs count="37">
    <xf numFmtId="0" fontId="0" fillId="0" borderId="0" xfId="0">
      <alignment vertical="center" wrapText="1"/>
    </xf>
    <xf numFmtId="0" fontId="16" fillId="0" borderId="14" xfId="4" applyAlignment="1">
      <alignment vertical="center"/>
    </xf>
    <xf numFmtId="0" fontId="17" fillId="0" borderId="0" xfId="5" applyAlignment="1">
      <alignment horizontal="left" vertical="center"/>
    </xf>
    <xf numFmtId="14" fontId="17" fillId="0" borderId="0" xfId="5" applyNumberFormat="1" applyAlignment="1">
      <alignment horizontal="left" vertical="center"/>
    </xf>
    <xf numFmtId="0" fontId="0" fillId="0" borderId="0" xfId="0" applyAlignment="1">
      <alignment horizontal="left" vertical="center"/>
    </xf>
    <xf numFmtId="0" fontId="5" fillId="2" borderId="0" xfId="2" applyAlignment="1">
      <alignment vertical="center"/>
    </xf>
    <xf numFmtId="0" fontId="5" fillId="2" borderId="1" xfId="2" applyBorder="1" applyAlignment="1">
      <alignment horizontal="center" vertical="center"/>
    </xf>
    <xf numFmtId="0" fontId="5" fillId="2" borderId="2" xfId="2" applyBorder="1" applyAlignment="1">
      <alignment horizontal="center" vertical="center"/>
    </xf>
    <xf numFmtId="0" fontId="5" fillId="2" borderId="3" xfId="2" applyBorder="1" applyAlignment="1">
      <alignment horizontal="center" vertical="center"/>
    </xf>
    <xf numFmtId="0" fontId="0" fillId="0" borderId="0" xfId="0" pivotButton="1">
      <alignment vertical="center" wrapText="1"/>
    </xf>
    <xf numFmtId="1" fontId="2" fillId="3" borderId="5" xfId="0" applyNumberFormat="1" applyFont="1" applyFill="1" applyBorder="1" applyAlignment="1">
      <alignment horizontal="center" vertical="center"/>
    </xf>
    <xf numFmtId="1" fontId="2" fillId="3" borderId="6" xfId="0" applyNumberFormat="1" applyFont="1" applyFill="1" applyBorder="1" applyAlignment="1">
      <alignment horizontal="center" vertical="center"/>
    </xf>
    <xf numFmtId="1" fontId="2" fillId="3" borderId="7" xfId="0" applyNumberFormat="1" applyFont="1" applyFill="1" applyBorder="1" applyAlignment="1">
      <alignment horizontal="center" vertical="center"/>
    </xf>
    <xf numFmtId="1" fontId="2" fillId="3" borderId="8" xfId="0" applyNumberFormat="1" applyFont="1" applyFill="1" applyBorder="1" applyAlignment="1">
      <alignment horizontal="center" vertical="center"/>
    </xf>
    <xf numFmtId="1" fontId="2" fillId="3" borderId="4" xfId="0" applyNumberFormat="1" applyFont="1" applyFill="1" applyBorder="1" applyAlignment="1">
      <alignment horizontal="center" vertical="center"/>
    </xf>
    <xf numFmtId="1" fontId="2" fillId="3" borderId="9" xfId="0" applyNumberFormat="1" applyFont="1" applyFill="1" applyBorder="1" applyAlignment="1">
      <alignment horizontal="center" vertical="center"/>
    </xf>
    <xf numFmtId="1" fontId="2" fillId="3" borderId="10" xfId="0" applyNumberFormat="1" applyFont="1" applyFill="1" applyBorder="1" applyAlignment="1">
      <alignment horizontal="center" vertical="center"/>
    </xf>
    <xf numFmtId="1" fontId="2" fillId="3" borderId="11" xfId="0" applyNumberFormat="1" applyFont="1" applyFill="1" applyBorder="1" applyAlignment="1">
      <alignment horizontal="center" vertical="center"/>
    </xf>
    <xf numFmtId="1" fontId="2" fillId="3" borderId="12" xfId="0" applyNumberFormat="1" applyFont="1" applyFill="1" applyBorder="1" applyAlignment="1">
      <alignment horizontal="center" vertical="center"/>
    </xf>
    <xf numFmtId="0" fontId="0" fillId="0" borderId="0" xfId="0" applyAlignment="1">
      <alignment vertical="center"/>
    </xf>
    <xf numFmtId="1" fontId="2" fillId="3" borderId="18" xfId="0" applyNumberFormat="1" applyFont="1" applyFill="1" applyBorder="1" applyAlignment="1">
      <alignment horizontal="center" vertical="center"/>
    </xf>
    <xf numFmtId="0" fontId="0" fillId="0" borderId="17" xfId="0" applyBorder="1">
      <alignment vertical="center" wrapText="1"/>
    </xf>
    <xf numFmtId="0" fontId="1" fillId="0" borderId="0" xfId="0" applyFont="1" applyAlignment="1">
      <alignment vertical="center"/>
    </xf>
    <xf numFmtId="0" fontId="4" fillId="0" borderId="0" xfId="0" applyFont="1">
      <alignment vertical="center" wrapText="1"/>
    </xf>
    <xf numFmtId="0" fontId="5" fillId="2" borderId="0" xfId="2" applyAlignment="1">
      <alignment horizontal="left" vertical="center"/>
    </xf>
    <xf numFmtId="0" fontId="4" fillId="0" borderId="0" xfId="0" applyFont="1" applyAlignment="1">
      <alignment horizontal="left" vertical="center"/>
    </xf>
    <xf numFmtId="14" fontId="0" fillId="0" borderId="0" xfId="12" applyFont="1">
      <alignment horizontal="left" vertical="center"/>
    </xf>
    <xf numFmtId="170" fontId="4" fillId="0" borderId="0" xfId="0" applyNumberFormat="1" applyFont="1" applyAlignment="1">
      <alignment horizontal="left" vertical="center"/>
    </xf>
    <xf numFmtId="171" fontId="4" fillId="0" borderId="0" xfId="0" applyNumberFormat="1" applyFont="1" applyAlignment="1">
      <alignment horizontal="left" vertical="center"/>
    </xf>
    <xf numFmtId="170" fontId="0" fillId="0" borderId="0" xfId="0" applyNumberFormat="1">
      <alignment vertical="center" wrapText="1"/>
    </xf>
    <xf numFmtId="0" fontId="3" fillId="0" borderId="0" xfId="1"/>
    <xf numFmtId="0" fontId="4" fillId="0" borderId="0" xfId="0" applyFont="1">
      <alignment vertical="center" wrapText="1"/>
    </xf>
    <xf numFmtId="0" fontId="0" fillId="0" borderId="0" xfId="0">
      <alignment vertical="center" wrapText="1"/>
    </xf>
    <xf numFmtId="0" fontId="0" fillId="0" borderId="0" xfId="0" applyAlignment="1">
      <alignment horizontal="center" vertical="center" wrapText="1"/>
    </xf>
    <xf numFmtId="0" fontId="3" fillId="0" borderId="0" xfId="1" applyAlignment="1">
      <alignment horizontal="left"/>
    </xf>
    <xf numFmtId="0" fontId="15" fillId="0" borderId="16" xfId="3" applyBorder="1" applyAlignment="1">
      <alignment vertical="center"/>
    </xf>
    <xf numFmtId="0" fontId="15" fillId="0" borderId="15" xfId="3" applyBorder="1" applyAlignment="1">
      <alignment vertical="center"/>
    </xf>
  </cellXfs>
  <cellStyles count="25">
    <cellStyle name="Bình thường" xfId="0" builtinId="0" customBuiltin="1"/>
    <cellStyle name="Dấu phẩy" xfId="6" builtinId="3" customBuiltin="1"/>
    <cellStyle name="Dấu phẩy [0]" xfId="7" builtinId="6" customBuiltin="1"/>
    <cellStyle name="Đầu đề 1" xfId="2" builtinId="16" customBuiltin="1"/>
    <cellStyle name="Đầu đề 2" xfId="3" builtinId="17" customBuiltin="1"/>
    <cellStyle name="Đầu đề 3" xfId="4" builtinId="18" customBuiltin="1"/>
    <cellStyle name="Đầu đề 4" xfId="5" builtinId="19" customBuiltin="1"/>
    <cellStyle name="Đầu ra" xfId="18" builtinId="21" customBuiltin="1"/>
    <cellStyle name="Đầu vào" xfId="17" builtinId="20" customBuiltin="1"/>
    <cellStyle name="Ghi chú" xfId="11" builtinId="10" customBuiltin="1"/>
    <cellStyle name="Kiểm tra Ô" xfId="21" builtinId="23" customBuiltin="1"/>
    <cellStyle name="Ngày" xfId="12" xr:uid="{00000000-0005-0000-0000-000004000000}"/>
    <cellStyle name="Ô được Nối kết" xfId="20" builtinId="24" customBuiltin="1"/>
    <cellStyle name="Phần trăm" xfId="10" builtinId="5" customBuiltin="1"/>
    <cellStyle name="Tiền tệ" xfId="8" builtinId="4" customBuiltin="1"/>
    <cellStyle name="Tiền tệ [0]" xfId="9" builtinId="7" customBuiltin="1"/>
    <cellStyle name="Tiêu đề" xfId="1" builtinId="15" customBuiltin="1"/>
    <cellStyle name="Tính toán" xfId="19" builtinId="22" customBuiltin="1"/>
    <cellStyle name="Tổng" xfId="24" builtinId="25" customBuiltin="1"/>
    <cellStyle name="Tốt" xfId="14" builtinId="26" customBuiltin="1"/>
    <cellStyle name="Thời gian" xfId="13" xr:uid="{00000000-0005-0000-0000-00000C000000}"/>
    <cellStyle name="Trung lập" xfId="16" builtinId="28" customBuiltin="1"/>
    <cellStyle name="Văn bản Cảnh báo" xfId="22" builtinId="11" customBuiltin="1"/>
    <cellStyle name="Văn bản Giải thích" xfId="23" builtinId="53" customBuiltin="1"/>
    <cellStyle name="Xấu" xfId="15" builtinId="27" customBuiltin="1"/>
  </cellStyles>
  <dxfs count="41">
    <dxf>
      <alignment horizontal="general" indent="0"/>
    </dxf>
    <dxf>
      <alignment horizontal="general" indent="0"/>
    </dxf>
    <dxf>
      <alignment horizontal="general" indent="0"/>
    </dxf>
    <dxf>
      <alignment horizontal="general" indent="0"/>
    </dxf>
    <dxf>
      <font>
        <b/>
        <i/>
        <color theme="4"/>
      </font>
    </dxf>
    <dxf>
      <font>
        <b/>
        <i/>
        <color theme="4"/>
      </font>
    </dxf>
    <dxf>
      <font>
        <b/>
        <i/>
        <color theme="4"/>
      </font>
    </dxf>
    <dxf>
      <font>
        <b/>
        <i/>
        <color theme="4"/>
      </font>
    </dxf>
    <dxf>
      <alignment horizontal="general" indent="0"/>
    </dxf>
    <dxf>
      <alignment horizontal="general" indent="0"/>
    </dxf>
    <dxf>
      <alignment horizontal="general" indent="0"/>
    </dxf>
    <dxf>
      <alignment horizontal="general" indent="0"/>
    </dxf>
    <dxf>
      <font>
        <strike val="0"/>
        <outline val="0"/>
        <shadow val="0"/>
        <u val="none"/>
        <vertAlign val="baseline"/>
        <name val="Calibri"/>
        <family val="2"/>
        <scheme val="none"/>
      </font>
    </dxf>
    <dxf>
      <font>
        <strike val="0"/>
        <outline val="0"/>
        <shadow val="0"/>
        <u val="none"/>
        <vertAlign val="baseline"/>
        <name val="Calibri"/>
        <family val="2"/>
        <scheme val="none"/>
      </font>
      <alignment horizontal="left" vertical="center" textRotation="0" wrapText="0" indent="0" justifyLastLine="0" shrinkToFit="0" readingOrder="0"/>
    </dxf>
    <dxf>
      <font>
        <strike val="0"/>
        <outline val="0"/>
        <shadow val="0"/>
        <u val="none"/>
        <vertAlign val="baseline"/>
        <name val="Calibri"/>
        <family val="2"/>
        <scheme val="none"/>
      </font>
      <alignment horizontal="left" vertical="center" textRotation="0" wrapText="0" indent="0" justifyLastLine="0" shrinkToFit="0" readingOrder="0"/>
    </dxf>
    <dxf>
      <font>
        <strike val="0"/>
        <outline val="0"/>
        <shadow val="0"/>
        <u val="none"/>
        <vertAlign val="baseline"/>
        <name val="Calibri"/>
        <family val="2"/>
        <scheme val="none"/>
      </font>
      <alignment horizontal="left" vertical="center" textRotation="0" wrapText="0" indent="0" justifyLastLine="0" shrinkToFit="0" readingOrder="0"/>
    </dxf>
    <dxf>
      <font>
        <strike val="0"/>
        <outline val="0"/>
        <shadow val="0"/>
        <u val="none"/>
        <vertAlign val="baseline"/>
        <name val="Calibri"/>
        <family val="2"/>
        <scheme val="none"/>
      </font>
      <alignment horizontal="left" vertical="center" textRotation="0" wrapText="0" indent="0" justifyLastLine="0" shrinkToFit="0" readingOrder="0"/>
    </dxf>
    <dxf>
      <font>
        <strike val="0"/>
        <outline val="0"/>
        <shadow val="0"/>
        <u val="none"/>
        <vertAlign val="baseline"/>
        <name val="Calibri"/>
        <family val="2"/>
        <scheme val="none"/>
      </font>
      <alignment horizontal="left" vertical="center" textRotation="0" wrapText="0" indent="0" justifyLastLine="0" shrinkToFit="0" readingOrder="0"/>
    </dxf>
    <dxf>
      <font>
        <strike val="0"/>
        <outline val="0"/>
        <shadow val="0"/>
        <u val="none"/>
        <vertAlign val="baseline"/>
        <name val="Calibri"/>
        <family val="2"/>
        <scheme val="none"/>
      </font>
      <alignment horizontal="left" vertical="center" textRotation="0" wrapText="0" indent="0" justifyLastLine="0" shrinkToFit="0" readingOrder="0"/>
    </dxf>
    <dxf>
      <font>
        <strike val="0"/>
        <outline val="0"/>
        <shadow val="0"/>
        <u val="none"/>
        <vertAlign val="baseline"/>
        <name val="Calibri"/>
        <family val="2"/>
        <scheme val="none"/>
      </font>
    </dxf>
    <dxf>
      <font>
        <strike val="0"/>
        <outline val="0"/>
        <shadow val="0"/>
        <u val="none"/>
        <vertAlign val="baseline"/>
        <name val="Calibri"/>
        <family val="2"/>
        <scheme val="none"/>
      </font>
      <numFmt numFmtId="171" formatCode="[$-1000000]h:mm:ss;@"/>
      <alignment horizontal="left" vertical="center" textRotation="0" wrapText="0" indent="0" justifyLastLine="0" shrinkToFit="0" readingOrder="0"/>
    </dxf>
    <dxf>
      <font>
        <strike val="0"/>
        <outline val="0"/>
        <shadow val="0"/>
        <u val="none"/>
        <vertAlign val="baseline"/>
        <name val="Calibri"/>
        <family val="2"/>
        <scheme val="none"/>
      </font>
      <numFmt numFmtId="170" formatCode="[$-1000000]h:mm;@"/>
      <alignment horizontal="left" textRotation="0" wrapText="0" indent="0" justifyLastLine="0" shrinkToFit="0" readingOrder="0"/>
    </dxf>
    <dxf>
      <font>
        <strike val="0"/>
        <outline val="0"/>
        <shadow val="0"/>
        <u val="none"/>
        <vertAlign val="baseline"/>
        <name val="Calibri"/>
        <family val="2"/>
        <scheme val="none"/>
      </font>
      <numFmt numFmtId="170" formatCode="[$-1000000]h:mm;@"/>
      <alignment horizontal="left" textRotation="0" wrapText="0" indent="0" justifyLastLine="0" shrinkToFit="0" readingOrder="0"/>
    </dxf>
    <dxf>
      <font>
        <strike val="0"/>
        <outline val="0"/>
        <shadow val="0"/>
        <u val="none"/>
        <vertAlign val="baseline"/>
        <name val="Calibri"/>
        <family val="2"/>
        <scheme val="none"/>
      </font>
      <alignment horizontal="left" vertical="center" textRotation="0" wrapText="0" indent="0" justifyLastLine="0" shrinkToFit="0" readingOrder="0"/>
    </dxf>
    <dxf>
      <font>
        <strike val="0"/>
        <outline val="0"/>
        <shadow val="0"/>
        <u val="none"/>
        <vertAlign val="baseline"/>
        <name val="Calibri"/>
        <family val="2"/>
        <scheme val="none"/>
      </font>
      <alignment horizontal="left" vertical="center" textRotation="0" wrapText="0" indent="0" justifyLastLine="0" shrinkToFit="0" readingOrder="0"/>
    </dxf>
    <dxf>
      <font>
        <strike val="0"/>
        <outline val="0"/>
        <shadow val="0"/>
        <u val="none"/>
        <vertAlign val="baseline"/>
        <name val="Calibri"/>
        <family val="2"/>
        <scheme val="none"/>
      </font>
      <alignment horizontal="left" vertical="center" textRotation="0" wrapText="0" indent="0" justifyLastLine="0" shrinkToFit="0" readingOrder="0"/>
    </dxf>
    <dxf>
      <font>
        <strike val="0"/>
        <outline val="0"/>
        <shadow val="0"/>
        <u val="none"/>
        <vertAlign val="baseline"/>
        <name val="Calibri"/>
        <family val="2"/>
        <scheme val="none"/>
      </font>
      <alignment horizontal="left" vertical="center" textRotation="0" wrapText="0" indent="0" justifyLastLine="0" shrinkToFit="0" readingOrder="0"/>
    </dxf>
    <dxf>
      <font>
        <strike val="0"/>
        <outline val="0"/>
        <shadow val="0"/>
        <u val="none"/>
        <vertAlign val="baseline"/>
        <name val="Calibri"/>
        <family val="2"/>
        <scheme val="none"/>
      </font>
      <alignment horizontal="left" vertical="center" textRotation="0" wrapText="0" indent="0" justifyLastLine="0" shrinkToFit="0" readingOrder="0"/>
    </dxf>
    <dxf>
      <font>
        <strike val="0"/>
        <outline val="0"/>
        <shadow val="0"/>
        <u val="none"/>
        <vertAlign val="baseline"/>
        <name val="Calibri"/>
        <family val="2"/>
        <scheme val="none"/>
      </font>
      <alignment horizontal="left" vertical="center" textRotation="0" wrapText="0" indent="0" justifyLastLine="0" shrinkToFit="0" readingOrder="0"/>
    </dxf>
    <dxf>
      <font>
        <strike val="0"/>
        <outline val="0"/>
        <shadow val="0"/>
        <u val="none"/>
        <vertAlign val="baseline"/>
        <name val="Calibri"/>
        <family val="2"/>
        <scheme val="none"/>
      </font>
      <alignment horizontal="left" vertical="center" textRotation="0" wrapText="0" indent="0" justifyLastLine="0" shrinkToFit="0" readingOrder="0"/>
    </dxf>
    <dxf>
      <font>
        <strike val="0"/>
        <outline val="0"/>
        <shadow val="0"/>
        <u val="none"/>
        <vertAlign val="baseline"/>
        <name val="Calibri"/>
        <family val="2"/>
        <scheme val="none"/>
      </font>
    </dxf>
    <dxf>
      <font>
        <b/>
        <i val="0"/>
        <color theme="0"/>
      </font>
      <fill>
        <patternFill patternType="solid">
          <fgColor auto="1"/>
          <bgColor theme="4"/>
        </patternFill>
      </fill>
      <border>
        <left style="thin">
          <color theme="4"/>
        </left>
        <right style="thin">
          <color theme="4"/>
        </right>
        <top style="thin">
          <color theme="4"/>
        </top>
        <bottom/>
        <vertical style="thin">
          <color theme="0"/>
        </vertical>
        <horizontal/>
      </border>
    </dxf>
    <dxf>
      <font>
        <color theme="3"/>
      </font>
      <fill>
        <patternFill>
          <bgColor theme="0"/>
        </patternFill>
      </fill>
      <border>
        <bottom style="thin">
          <color theme="4"/>
        </bottom>
        <horizontal style="thin">
          <color theme="4"/>
        </horizontal>
      </border>
    </dxf>
    <dxf>
      <fill>
        <patternFill patternType="solid">
          <fgColor theme="0" tint="-0.14999847407452621"/>
          <bgColor theme="0" tint="-0.14999847407452621"/>
        </patternFill>
      </fill>
      <border>
        <horizontal/>
      </border>
    </dxf>
    <dxf>
      <font>
        <b/>
        <i val="0"/>
        <color theme="0"/>
      </font>
      <fill>
        <patternFill>
          <bgColor theme="4"/>
        </patternFill>
      </fill>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ont>
        <b val="0"/>
        <i val="0"/>
        <color theme="3" tint="-0.24994659260841701"/>
      </font>
      <fill>
        <patternFill patternType="solid">
          <bgColor theme="0"/>
        </patternFill>
      </fill>
      <border>
        <left style="thin">
          <color theme="0" tint="-4.9989318521683403E-2"/>
        </left>
        <right style="thin">
          <color theme="0" tint="-4.9989318521683403E-2"/>
        </right>
        <top style="thin">
          <color theme="0" tint="-4.9989318521683403E-2"/>
        </top>
        <bottom style="medium">
          <color theme="4"/>
        </bottom>
        <vertical style="thin">
          <color theme="0"/>
        </vertical>
        <horizontal style="thin">
          <color theme="0" tint="-4.9989318521683403E-2"/>
        </horizontal>
      </border>
    </dxf>
    <dxf>
      <border>
        <bottom style="thin">
          <color theme="4"/>
        </bottom>
      </border>
    </dxf>
    <dxf>
      <font>
        <b val="0"/>
        <i val="0"/>
        <color theme="1"/>
      </font>
      <fill>
        <patternFill>
          <bgColor theme="0" tint="-0.14996795556505021"/>
        </patternFill>
      </fill>
      <border>
        <bottom style="thin">
          <color theme="4"/>
        </bottom>
      </border>
    </dxf>
    <dxf>
      <font>
        <b/>
        <color theme="1"/>
      </font>
      <fill>
        <patternFill patternType="solid">
          <fgColor theme="0"/>
          <bgColor theme="0"/>
        </patternFill>
      </fill>
      <border>
        <top style="thin">
          <color theme="4"/>
        </top>
        <bottom style="thin">
          <color theme="4"/>
        </bottom>
      </border>
    </dxf>
    <dxf>
      <font>
        <b/>
        <i val="0"/>
        <color theme="0"/>
      </font>
      <fill>
        <patternFill>
          <bgColor theme="4"/>
        </patternFill>
      </fill>
      <border>
        <top style="thin">
          <color theme="4"/>
        </top>
        <bottom style="thin">
          <color theme="4"/>
        </bottom>
        <vertical style="medium">
          <color theme="0"/>
        </vertical>
      </border>
    </dxf>
    <dxf>
      <font>
        <color theme="1"/>
      </font>
      <fill>
        <patternFill>
          <bgColor theme="0"/>
        </patternFill>
      </fill>
      <border>
        <bottom style="thin">
          <color theme="4"/>
        </bottom>
        <horizontal/>
      </border>
    </dxf>
  </dxfs>
  <tableStyles count="3" defaultPivotStyle="PivotStyleLight16">
    <tableStyle name="PivotStyleLight2 2" table="0" count="5" xr9:uid="{00000000-0011-0000-FFFF-FFFF00000000}">
      <tableStyleElement type="wholeTable" dxfId="40"/>
      <tableStyleElement type="headerRow" dxfId="39"/>
      <tableStyleElement type="totalRow" dxfId="38"/>
      <tableStyleElement type="firstRowSubheading" dxfId="37"/>
      <tableStyleElement type="thirdRowSubheading" dxfId="36"/>
    </tableStyle>
    <tableStyle name="Học kỳ nhanh" pivot="0" count="3" xr9:uid="{00000000-0011-0000-FFFF-FFFF01000000}">
      <tableStyleElement type="wholeTable" dxfId="35"/>
      <tableStyleElement type="headerRow" dxfId="34"/>
      <tableStyleElement type="firstRowStripe" dxfId="33"/>
    </tableStyle>
    <tableStyle name="Học kỳ nhanh PivotTable 2" table="0" count="2" xr9:uid="{00000000-0011-0000-FFFF-FFFF02000000}">
      <tableStyleElement type="wholeTable" dxfId="32"/>
      <tableStyleElement type="headerRow" dxfId="3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11</xdr:col>
      <xdr:colOff>28575</xdr:colOff>
      <xdr:row>2</xdr:row>
      <xdr:rowOff>66675</xdr:rowOff>
    </xdr:from>
    <xdr:to>
      <xdr:col>11</xdr:col>
      <xdr:colOff>2381250</xdr:colOff>
      <xdr:row>7</xdr:row>
      <xdr:rowOff>304800</xdr:rowOff>
    </xdr:to>
    <xdr:sp macro="" textlink="">
      <xdr:nvSpPr>
        <xdr:cNvPr id="2" name="Hình chữ nhật 1" descr="CLASS LIST TIP: &#10;Enter your individual classes in this table. Class duration is automatically updated">
          <a:extLst>
            <a:ext uri="{FF2B5EF4-FFF2-40B4-BE49-F238E27FC236}">
              <a16:creationId xmlns:a16="http://schemas.microsoft.com/office/drawing/2014/main" id="{00000000-0008-0000-0000-000002000000}"/>
            </a:ext>
          </a:extLst>
        </xdr:cNvPr>
        <xdr:cNvSpPr/>
      </xdr:nvSpPr>
      <xdr:spPr>
        <a:xfrm>
          <a:off x="11591925" y="1085850"/>
          <a:ext cx="2352675" cy="2143125"/>
        </a:xfrm>
        <a:prstGeom prst="rect">
          <a:avLst/>
        </a:prstGeom>
        <a:solidFill>
          <a:schemeClr val="bg1"/>
        </a:solidFill>
        <a:ln w="190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vi" sz="1100" b="1" i="0">
              <a:ln>
                <a:noFill/>
              </a:ln>
              <a:solidFill>
                <a:schemeClr val="accent2">
                  <a:lumMod val="50000"/>
                </a:schemeClr>
              </a:solidFill>
              <a:latin typeface="Calibri" panose="020F0502020204030204" pitchFamily="34" charset="0"/>
              <a:cs typeface="Calibri" panose="020F0502020204030204" pitchFamily="34" charset="0"/>
            </a:rPr>
            <a:t>MẸO CHO DANH SÁCH LỚP: </a:t>
          </a:r>
        </a:p>
        <a:p>
          <a:pPr algn="l" rtl="0"/>
          <a:endParaRPr lang="en-US" sz="1100" b="1" i="1">
            <a:ln>
              <a:noFill/>
            </a:ln>
            <a:solidFill>
              <a:schemeClr val="accent2"/>
            </a:solidFill>
            <a:latin typeface="Calibri" panose="020F0502020204030204" pitchFamily="34" charset="0"/>
            <a:cs typeface="Calibri" panose="020F0502020204030204" pitchFamily="34" charset="0"/>
          </a:endParaRPr>
        </a:p>
        <a:p>
          <a:pPr algn="l" rtl="0"/>
          <a:r>
            <a:rPr lang="vi" sz="1100" b="0" i="1">
              <a:ln>
                <a:noFill/>
              </a:ln>
              <a:solidFill>
                <a:schemeClr val="tx1"/>
              </a:solidFill>
              <a:latin typeface="Calibri" panose="020F0502020204030204" pitchFamily="34" charset="0"/>
              <a:cs typeface="Calibri" panose="020F0502020204030204" pitchFamily="34" charset="0"/>
            </a:rPr>
            <a:t>Nhập tên từng lớp học của bạn trong bảng này. Thời gian môn học được tự động cập nhật.</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8</xdr:col>
      <xdr:colOff>28575</xdr:colOff>
      <xdr:row>2</xdr:row>
      <xdr:rowOff>76200</xdr:rowOff>
    </xdr:from>
    <xdr:to>
      <xdr:col>8</xdr:col>
      <xdr:colOff>2381250</xdr:colOff>
      <xdr:row>7</xdr:row>
      <xdr:rowOff>314325</xdr:rowOff>
    </xdr:to>
    <xdr:sp macro="" textlink="">
      <xdr:nvSpPr>
        <xdr:cNvPr id="2" name="Hình chữ nhật 1" descr="WORK DATA ENTRY TIP: &#10;Select a Course ID and the Course Name is populated automatically. &#10;&#10;After you update the Class List sheet, just  Refresh the Weekly Schedule to see those changes&#10;">
          <a:extLst>
            <a:ext uri="{FF2B5EF4-FFF2-40B4-BE49-F238E27FC236}">
              <a16:creationId xmlns:a16="http://schemas.microsoft.com/office/drawing/2014/main" id="{00000000-0008-0000-0100-000002000000}"/>
            </a:ext>
          </a:extLst>
        </xdr:cNvPr>
        <xdr:cNvSpPr/>
      </xdr:nvSpPr>
      <xdr:spPr>
        <a:xfrm>
          <a:off x="9610725" y="1095375"/>
          <a:ext cx="2352675" cy="2143125"/>
        </a:xfrm>
        <a:prstGeom prst="rect">
          <a:avLst/>
        </a:prstGeom>
        <a:solidFill>
          <a:schemeClr val="bg1"/>
        </a:solidFill>
        <a:ln w="190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vi" sz="1100" b="1" i="0">
              <a:ln>
                <a:noFill/>
              </a:ln>
              <a:solidFill>
                <a:schemeClr val="accent2">
                  <a:lumMod val="50000"/>
                </a:schemeClr>
              </a:solidFill>
              <a:latin typeface="Calibri" panose="020F0502020204030204" pitchFamily="34" charset="0"/>
              <a:cs typeface="Calibri" panose="020F0502020204030204" pitchFamily="34" charset="0"/>
            </a:rPr>
            <a:t>MẸO NHẬP DỮ LIỆU CÔNG VIỆC: </a:t>
          </a:r>
        </a:p>
        <a:p>
          <a:pPr algn="l" rtl="0"/>
          <a:endParaRPr lang="en-US" sz="1100" b="1" i="1">
            <a:ln>
              <a:noFill/>
            </a:ln>
            <a:solidFill>
              <a:schemeClr val="accent2"/>
            </a:solidFill>
            <a:latin typeface="Calibri" panose="020F0502020204030204" pitchFamily="34" charset="0"/>
            <a:cs typeface="Calibri" panose="020F0502020204030204" pitchFamily="34" charset="0"/>
          </a:endParaRPr>
        </a:p>
        <a:p>
          <a:pPr algn="l" rtl="0"/>
          <a:r>
            <a:rPr lang="vi" sz="1100" b="0" i="1">
              <a:ln>
                <a:noFill/>
              </a:ln>
              <a:solidFill>
                <a:schemeClr val="tx1"/>
              </a:solidFill>
              <a:latin typeface="Calibri" panose="020F0502020204030204" pitchFamily="34" charset="0"/>
              <a:cs typeface="Calibri" panose="020F0502020204030204" pitchFamily="34" charset="0"/>
            </a:rPr>
            <a:t>Chọn Mã khóa học.</a:t>
          </a:r>
          <a:r>
            <a:rPr lang="vi" sz="1100" b="0" i="1" baseline="0">
              <a:ln>
                <a:noFill/>
              </a:ln>
              <a:solidFill>
                <a:schemeClr val="tx1"/>
              </a:solidFill>
              <a:latin typeface="Calibri" panose="020F0502020204030204" pitchFamily="34" charset="0"/>
              <a:cs typeface="Calibri" panose="020F0502020204030204" pitchFamily="34" charset="0"/>
            </a:rPr>
            <a:t> </a:t>
          </a:r>
          <a:r>
            <a:rPr lang="vi" sz="1100" b="0" i="1">
              <a:ln>
                <a:noFill/>
              </a:ln>
              <a:solidFill>
                <a:schemeClr val="tx1"/>
              </a:solidFill>
              <a:latin typeface="Calibri" panose="020F0502020204030204" pitchFamily="34" charset="0"/>
              <a:cs typeface="Calibri" panose="020F0502020204030204" pitchFamily="34" charset="0"/>
            </a:rPr>
            <a:t>Tên Khóa đào tạo được điền tự động. </a:t>
          </a:r>
        </a:p>
        <a:p>
          <a:pPr algn="l" rtl="0"/>
          <a:endParaRPr lang="en-US" sz="1100" b="0" i="1">
            <a:ln>
              <a:noFill/>
            </a:ln>
            <a:solidFill>
              <a:schemeClr val="tx1"/>
            </a:solidFill>
            <a:latin typeface="Calibri" panose="020F0502020204030204" pitchFamily="34" charset="0"/>
            <a:cs typeface="Calibri" panose="020F0502020204030204" pitchFamily="34" charset="0"/>
          </a:endParaRPr>
        </a:p>
        <a:p>
          <a:pPr algn="l" rtl="0"/>
          <a:r>
            <a:rPr lang="vi" sz="1100" b="0" i="1">
              <a:ln>
                <a:noFill/>
              </a:ln>
              <a:solidFill>
                <a:schemeClr val="tx1"/>
              </a:solidFill>
              <a:latin typeface="Calibri" panose="020F0502020204030204" pitchFamily="34" charset="0"/>
              <a:cs typeface="Calibri" panose="020F0502020204030204" pitchFamily="34" charset="0"/>
            </a:rPr>
            <a:t>Sau khi bạn cập nhật trang Danh sách lớp, hãy Làm mới Lịch biểu hàng tuần để xem những thay đổi đó.</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5</xdr:col>
      <xdr:colOff>28574</xdr:colOff>
      <xdr:row>2</xdr:row>
      <xdr:rowOff>76200</xdr:rowOff>
    </xdr:from>
    <xdr:to>
      <xdr:col>5</xdr:col>
      <xdr:colOff>2382974</xdr:colOff>
      <xdr:row>11</xdr:row>
      <xdr:rowOff>122700</xdr:rowOff>
    </xdr:to>
    <xdr:sp macro="" textlink="">
      <xdr:nvSpPr>
        <xdr:cNvPr id="2" name="Hình chữ nhật 1" descr="WEEKLY SCHEDULE TIP: &#10;&#10;To update your weekly schedule, Refresh the schedule">
          <a:extLst>
            <a:ext uri="{FF2B5EF4-FFF2-40B4-BE49-F238E27FC236}">
              <a16:creationId xmlns:a16="http://schemas.microsoft.com/office/drawing/2014/main" id="{00000000-0008-0000-0200-000002000000}"/>
            </a:ext>
          </a:extLst>
        </xdr:cNvPr>
        <xdr:cNvSpPr/>
      </xdr:nvSpPr>
      <xdr:spPr>
        <a:xfrm>
          <a:off x="5114924" y="904875"/>
          <a:ext cx="2354400" cy="2142000"/>
        </a:xfrm>
        <a:prstGeom prst="rect">
          <a:avLst/>
        </a:prstGeom>
        <a:solidFill>
          <a:schemeClr val="bg1"/>
        </a:solidFill>
        <a:ln w="190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vi" sz="1100" b="1" i="0">
              <a:ln>
                <a:noFill/>
              </a:ln>
              <a:solidFill>
                <a:schemeClr val="accent2">
                  <a:lumMod val="50000"/>
                </a:schemeClr>
              </a:solidFill>
              <a:latin typeface="Calibri" panose="020F0502020204030204" pitchFamily="34" charset="0"/>
              <a:cs typeface="Calibri" panose="020F0502020204030204" pitchFamily="34" charset="0"/>
            </a:rPr>
            <a:t>MẸO CHO LỊCH BIỂU HÀNG TUẦN:</a:t>
          </a:r>
        </a:p>
        <a:p>
          <a:pPr algn="l" rtl="0"/>
          <a:endParaRPr lang="en-US" sz="1100" b="1" i="1">
            <a:ln>
              <a:noFill/>
            </a:ln>
            <a:solidFill>
              <a:schemeClr val="accent2"/>
            </a:solidFill>
            <a:latin typeface="Calibri" panose="020F0502020204030204" pitchFamily="34" charset="0"/>
            <a:cs typeface="Calibri" panose="020F0502020204030204" pitchFamily="34" charset="0"/>
          </a:endParaRPr>
        </a:p>
        <a:p>
          <a:pPr algn="l" rtl="0"/>
          <a:endParaRPr lang="en-US" sz="1100" b="0" i="1">
            <a:ln>
              <a:noFill/>
            </a:ln>
            <a:solidFill>
              <a:schemeClr val="tx1"/>
            </a:solidFill>
            <a:latin typeface="Calibri" panose="020F0502020204030204" pitchFamily="34" charset="0"/>
            <a:cs typeface="Calibri" panose="020F0502020204030204" pitchFamily="34" charset="0"/>
          </a:endParaRPr>
        </a:p>
        <a:p>
          <a:pPr algn="l" rtl="0"/>
          <a:r>
            <a:rPr lang="vi" sz="1100" b="0" i="1">
              <a:ln>
                <a:noFill/>
              </a:ln>
              <a:solidFill>
                <a:schemeClr val="tx1"/>
              </a:solidFill>
              <a:latin typeface="Calibri" panose="020F0502020204030204" pitchFamily="34" charset="0"/>
              <a:cs typeface="Calibri" panose="020F0502020204030204" pitchFamily="34" charset="0"/>
            </a:rPr>
            <a:t>Để cập nhật lịch biểu hàng tuần của bạn, hãy Làm mới lịch biểu.</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18</xdr:col>
      <xdr:colOff>28575</xdr:colOff>
      <xdr:row>3</xdr:row>
      <xdr:rowOff>47625</xdr:rowOff>
    </xdr:from>
    <xdr:to>
      <xdr:col>18</xdr:col>
      <xdr:colOff>2381250</xdr:colOff>
      <xdr:row>8</xdr:row>
      <xdr:rowOff>333375</xdr:rowOff>
    </xdr:to>
    <xdr:sp macro="" textlink="">
      <xdr:nvSpPr>
        <xdr:cNvPr id="2" name="Hình chữ nhật 1" descr="SEMESTER CALENDAR TIP:&#10;&#10;Enter the Year, Start Date, and End Date to view a four month schedule.&#10;&#10;Days that have deadlines display in red, RGB: R=222, G=56, B=0">
          <a:extLst>
            <a:ext uri="{FF2B5EF4-FFF2-40B4-BE49-F238E27FC236}">
              <a16:creationId xmlns:a16="http://schemas.microsoft.com/office/drawing/2014/main" id="{00000000-0008-0000-0300-000002000000}"/>
            </a:ext>
          </a:extLst>
        </xdr:cNvPr>
        <xdr:cNvSpPr/>
      </xdr:nvSpPr>
      <xdr:spPr>
        <a:xfrm>
          <a:off x="10001250" y="1428750"/>
          <a:ext cx="2352675" cy="2143125"/>
        </a:xfrm>
        <a:prstGeom prst="rect">
          <a:avLst/>
        </a:prstGeom>
        <a:solidFill>
          <a:schemeClr val="bg1"/>
        </a:solidFill>
        <a:ln w="190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vi" sz="1100" b="1" i="0">
              <a:ln>
                <a:noFill/>
              </a:ln>
              <a:solidFill>
                <a:schemeClr val="accent2">
                  <a:lumMod val="50000"/>
                </a:schemeClr>
              </a:solidFill>
              <a:latin typeface="Calibri" panose="020F0502020204030204" pitchFamily="34" charset="0"/>
              <a:cs typeface="Calibri" panose="020F0502020204030204" pitchFamily="34" charset="0"/>
            </a:rPr>
            <a:t>MẸO CHO LỊCH HỌC KỲ:</a:t>
          </a:r>
          <a:endParaRPr lang="en-US" sz="1100" b="1" i="1">
            <a:ln>
              <a:noFill/>
            </a:ln>
            <a:solidFill>
              <a:schemeClr val="accent2"/>
            </a:solidFill>
            <a:latin typeface="Calibri" panose="020F0502020204030204" pitchFamily="34" charset="0"/>
            <a:cs typeface="Calibri" panose="020F0502020204030204" pitchFamily="34" charset="0"/>
          </a:endParaRPr>
        </a:p>
        <a:p>
          <a:pPr algn="l" rtl="0"/>
          <a:endParaRPr lang="en-US" sz="1100" b="0" i="1">
            <a:ln>
              <a:noFill/>
            </a:ln>
            <a:solidFill>
              <a:schemeClr val="tx1"/>
            </a:solidFill>
            <a:latin typeface="Calibri" panose="020F0502020204030204" pitchFamily="34" charset="0"/>
            <a:cs typeface="Calibri" panose="020F0502020204030204" pitchFamily="34" charset="0"/>
          </a:endParaRPr>
        </a:p>
        <a:p>
          <a:pPr algn="l" rtl="0"/>
          <a:r>
            <a:rPr lang="vi" sz="1100" b="0" i="1">
              <a:ln>
                <a:noFill/>
              </a:ln>
              <a:solidFill>
                <a:schemeClr val="tx1"/>
              </a:solidFill>
              <a:latin typeface="Calibri" panose="020F0502020204030204" pitchFamily="34" charset="0"/>
              <a:cs typeface="Calibri" panose="020F0502020204030204" pitchFamily="34" charset="0"/>
            </a:rPr>
            <a:t>Nhập năm, ngày bắt đầu và ngày kết thúc để xem lịch biểu cho mỗi bốn tháng.</a:t>
          </a:r>
        </a:p>
        <a:p>
          <a:pPr algn="l" rtl="0"/>
          <a:endParaRPr lang="en-US" sz="1100" b="0" i="1">
            <a:ln>
              <a:noFill/>
            </a:ln>
            <a:solidFill>
              <a:schemeClr val="tx1"/>
            </a:solidFill>
            <a:latin typeface="Calibri" panose="020F0502020204030204" pitchFamily="34" charset="0"/>
            <a:cs typeface="Calibri" panose="020F0502020204030204" pitchFamily="34" charset="0"/>
          </a:endParaRPr>
        </a:p>
        <a:p>
          <a:pPr algn="l" rtl="0"/>
          <a:r>
            <a:rPr lang="vi" sz="1100" b="0" i="1">
              <a:ln>
                <a:noFill/>
              </a:ln>
              <a:solidFill>
                <a:schemeClr val="tx1"/>
              </a:solidFill>
              <a:latin typeface="Calibri" panose="020F0502020204030204" pitchFamily="34" charset="0"/>
              <a:cs typeface="Calibri" panose="020F0502020204030204" pitchFamily="34" charset="0"/>
            </a:rPr>
            <a:t>Các ngày có hạn chót được hiển thị màu đỏ.</a:t>
          </a:r>
        </a:p>
      </xdr:txBody>
    </xdr:sp>
    <xdr:clientData fPrint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595.573907291669" createdVersion="5" refreshedVersion="6" minRefreshableVersion="3" recordCount="7" xr:uid="{00000000-000A-0000-FFFF-FFFF00000000}">
  <cacheSource type="worksheet">
    <worksheetSource name="Bảng_danh_sách_lớp_học"/>
  </cacheSource>
  <cacheFields count="9">
    <cacheField name="MÃ KHÓA HỌC" numFmtId="0">
      <sharedItems/>
    </cacheField>
    <cacheField name="TÊN" numFmtId="0">
      <sharedItems count="4">
        <s v="Giới thiệu về ứng dụng máy tính"/>
        <s v="Kỹ năng viết"/>
        <s v="Diễn thuyết"/>
        <s v="Tâm lý học căn bản"/>
      </sharedItems>
    </cacheField>
    <cacheField name="GIẢNG VIÊN" numFmtId="0">
      <sharedItems/>
    </cacheField>
    <cacheField name="NGÀY" numFmtId="0">
      <sharedItems count="5">
        <s v="Thứ Hai"/>
        <s v="Thứ Tư"/>
        <s v="Thứ Ba"/>
        <s v="Thứ Năm"/>
        <s v="Thứ Sáu"/>
      </sharedItems>
    </cacheField>
    <cacheField name="NĂM" numFmtId="0">
      <sharedItems containsSemiMixedTypes="0" containsString="0" containsNumber="1" containsInteger="1" minValue="2019" maxValue="2019"/>
    </cacheField>
    <cacheField name="HỌC KỲ" numFmtId="0">
      <sharedItems/>
    </cacheField>
    <cacheField name="NGÀY BẮT ĐẦU" numFmtId="170">
      <sharedItems containsSemiMixedTypes="0" containsNonDate="0" containsDate="1" containsString="0" minDate="1899-12-30T10:00:00" maxDate="1899-12-30T14:00:00" count="3">
        <d v="1899-12-30T14:00:00"/>
        <d v="1899-12-30T10:00:00"/>
        <d v="1899-12-30T11:00:00"/>
      </sharedItems>
    </cacheField>
    <cacheField name="NGÀY KẾT THÚC" numFmtId="170">
      <sharedItems containsSemiMixedTypes="0" containsNonDate="0" containsDate="1" containsString="0" minDate="1899-12-30T11:00:00" maxDate="1899-12-30T15:30:00"/>
    </cacheField>
    <cacheField name="THỜI LƯỢNG" numFmtId="171">
      <sharedItems containsSemiMixedTypes="0" containsNonDate="0" containsDate="1" containsString="0" minDate="1899-12-30T01:00:00" maxDate="1899-12-30T01:3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s v="UDMT 120"/>
    <x v="0"/>
    <s v="Giảng viên 1"/>
    <x v="0"/>
    <n v="2019"/>
    <s v="xuân"/>
    <x v="0"/>
    <d v="1899-12-30T15:30:00"/>
    <d v="1899-12-30T01:30:00"/>
  </r>
  <r>
    <s v="UDMT 120"/>
    <x v="0"/>
    <s v="Giảng viên 1"/>
    <x v="1"/>
    <n v="2019"/>
    <s v="xuân"/>
    <x v="0"/>
    <d v="1899-12-30T15:30:00"/>
    <d v="1899-12-30T01:30:00"/>
  </r>
  <r>
    <s v="KNV 121"/>
    <x v="1"/>
    <s v="Giảng viên 2"/>
    <x v="2"/>
    <n v="2019"/>
    <s v="xuân"/>
    <x v="1"/>
    <d v="1899-12-30T11:30:00"/>
    <d v="1899-12-30T01:30:00"/>
  </r>
  <r>
    <s v="KNV 121"/>
    <x v="1"/>
    <s v="Giảng viên 2"/>
    <x v="3"/>
    <n v="2019"/>
    <s v="xuân"/>
    <x v="1"/>
    <d v="1899-12-30T11:30:00"/>
    <d v="1899-12-30T01:30:00"/>
  </r>
  <r>
    <s v="TT 111"/>
    <x v="2"/>
    <s v="Giảng viên 3"/>
    <x v="0"/>
    <n v="2019"/>
    <s v="xuân"/>
    <x v="2"/>
    <d v="1899-12-30T12:00:00"/>
    <d v="1899-12-30T01:00:00"/>
  </r>
  <r>
    <s v="TT 111"/>
    <x v="2"/>
    <s v="Giảng viên 3"/>
    <x v="1"/>
    <n v="2019"/>
    <s v="xuân"/>
    <x v="2"/>
    <d v="1899-12-30T12:00:00"/>
    <d v="1899-12-30T01:00:00"/>
  </r>
  <r>
    <s v="TLH 101"/>
    <x v="3"/>
    <s v="Giảng viên 4"/>
    <x v="4"/>
    <n v="2019"/>
    <s v="xuân"/>
    <x v="1"/>
    <d v="1899-12-30T11:00:00"/>
    <d v="1899-12-30T01:0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WeeklyScheduleReport" cacheId="5" applyNumberFormats="0" applyBorderFormats="0" applyFontFormats="0" applyPatternFormats="0" applyAlignmentFormats="0" applyWidthHeightFormats="1" dataCaption="Values" updatedVersion="6" minRefreshableVersion="3" showDrill="0" rowGrandTotals="0" colGrandTotals="0" fieldPrintTitles="1" itemPrintTitles="1" createdVersion="5" indent="0" compact="0" compactData="0" multipleFieldFilters="0">
  <location ref="B2:D9" firstHeaderRow="1" firstDataRow="1" firstDataCol="3"/>
  <pivotFields count="9">
    <pivotField compact="0" outline="0" showAll="0">
      <extLst>
        <ext xmlns:x14="http://schemas.microsoft.com/office/spreadsheetml/2009/9/main" uri="{2946ED86-A175-432a-8AC1-64E0C546D7DE}">
          <x14:pivotField fillDownLabels="1"/>
        </ext>
      </extLst>
    </pivotField>
    <pivotField axis="axisRow" compact="0" outline="0" showAll="0" defaultSubtotal="0">
      <items count="4">
        <item x="2"/>
        <item x="0"/>
        <item x="1"/>
        <item x="3"/>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compact="0" outline="0" showAll="0" defaultSubtotal="0">
      <items count="5">
        <item x="0"/>
        <item x="2"/>
        <item x="1"/>
        <item x="3"/>
        <item x="4"/>
      </items>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compact="0" numFmtId="170" outline="0" showAll="0" defaultSubtotal="0">
      <items count="3">
        <item x="1"/>
        <item x="2"/>
        <item x="0"/>
      </items>
      <extLst>
        <ext xmlns:x14="http://schemas.microsoft.com/office/spreadsheetml/2009/9/main" uri="{2946ED86-A175-432a-8AC1-64E0C546D7DE}">
          <x14:pivotField fillDownLabels="1"/>
        </ext>
      </extLst>
    </pivotField>
    <pivotField compact="0" numFmtId="169" outline="0" showAll="0">
      <extLst>
        <ext xmlns:x14="http://schemas.microsoft.com/office/spreadsheetml/2009/9/main" uri="{2946ED86-A175-432a-8AC1-64E0C546D7DE}">
          <x14:pivotField fillDownLabels="1"/>
        </ext>
      </extLst>
    </pivotField>
    <pivotField compact="0" numFmtId="168" outline="0" showAll="0">
      <extLst>
        <ext xmlns:x14="http://schemas.microsoft.com/office/spreadsheetml/2009/9/main" uri="{2946ED86-A175-432a-8AC1-64E0C546D7DE}">
          <x14:pivotField fillDownLabels="1"/>
        </ext>
      </extLst>
    </pivotField>
  </pivotFields>
  <rowFields count="3">
    <field x="3"/>
    <field x="6"/>
    <field x="1"/>
  </rowFields>
  <rowItems count="7">
    <i>
      <x/>
      <x v="1"/>
      <x/>
    </i>
    <i r="1">
      <x v="2"/>
      <x v="1"/>
    </i>
    <i>
      <x v="1"/>
      <x/>
      <x v="2"/>
    </i>
    <i>
      <x v="2"/>
      <x v="1"/>
      <x/>
    </i>
    <i r="1">
      <x v="2"/>
      <x v="1"/>
    </i>
    <i>
      <x v="3"/>
      <x/>
      <x v="2"/>
    </i>
    <i>
      <x v="4"/>
      <x/>
      <x v="3"/>
    </i>
  </rowItems>
  <colItems count="1">
    <i/>
  </colItems>
  <formats count="4">
    <format dxfId="11">
      <pivotArea dataOnly="0" labelOnly="1" outline="0" fieldPosition="0">
        <references count="2">
          <reference field="3" count="1" selected="0">
            <x v="0"/>
          </reference>
          <reference field="6" count="2">
            <x v="1"/>
            <x v="2"/>
          </reference>
        </references>
      </pivotArea>
    </format>
    <format dxfId="10">
      <pivotArea dataOnly="0" labelOnly="1" outline="0" fieldPosition="0">
        <references count="2">
          <reference field="3" count="1" selected="0">
            <x v="1"/>
          </reference>
          <reference field="6" count="1">
            <x v="0"/>
          </reference>
        </references>
      </pivotArea>
    </format>
    <format dxfId="9">
      <pivotArea dataOnly="0" labelOnly="1" outline="0" fieldPosition="0">
        <references count="2">
          <reference field="3" count="1" selected="0">
            <x v="2"/>
          </reference>
          <reference field="6" count="2">
            <x v="1"/>
            <x v="2"/>
          </reference>
        </references>
      </pivotArea>
    </format>
    <format dxfId="8">
      <pivotArea dataOnly="0" labelOnly="1" outline="0" fieldPosition="0">
        <references count="2">
          <reference field="3" count="1" selected="0">
            <x v="3"/>
          </reference>
          <reference field="6" count="1">
            <x v="0"/>
          </reference>
        </references>
      </pivotArea>
    </format>
  </formats>
  <pivotTableStyleInfo name="Học kỳ nhanh PivotTable 2"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altTextSummary="Danh sách lớp học và thời gian bắt đầu cho mỗi ngày trong tuầ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Bảng_danh_sách_lớp_học" displayName="Bảng_danh_sách_lớp_học" ref="B2:J9" totalsRowShown="0" headerRowDxfId="30" dataDxfId="29">
  <tableColumns count="9">
    <tableColumn id="1" xr3:uid="{00000000-0010-0000-0000-000001000000}" name="MÃ KHÓA HỌC" dataDxfId="28"/>
    <tableColumn id="2" xr3:uid="{00000000-0010-0000-0000-000002000000}" name="TÊN" dataDxfId="27"/>
    <tableColumn id="3" xr3:uid="{00000000-0010-0000-0000-000003000000}" name="GIẢNG VIÊN" dataDxfId="26"/>
    <tableColumn id="4" xr3:uid="{00000000-0010-0000-0000-000004000000}" name="NGÀY" dataDxfId="25"/>
    <tableColumn id="5" xr3:uid="{00000000-0010-0000-0000-000005000000}" name="NĂM" dataDxfId="24">
      <calculatedColumnFormula>YEAR(TODAY())</calculatedColumnFormula>
    </tableColumn>
    <tableColumn id="6" xr3:uid="{00000000-0010-0000-0000-000006000000}" name="HỌC KỲ" dataDxfId="23"/>
    <tableColumn id="7" xr3:uid="{00000000-0010-0000-0000-000007000000}" name="NGÀY BẮT ĐẦU" dataDxfId="22"/>
    <tableColumn id="8" xr3:uid="{00000000-0010-0000-0000-000008000000}" name="NGÀY KẾT THÚC" dataDxfId="21"/>
    <tableColumn id="9" xr3:uid="{00000000-0010-0000-0000-000009000000}" name="THỜI LƯỢNG" dataDxfId="20">
      <calculatedColumnFormula>IF(AND(ISNUMBER(Bảng_danh_sách_lớp_học[[#This Row],[NGÀY KẾT THÚC]]),ISNUMBER(Bảng_danh_sách_lớp_học[[#This Row],[NGÀY BẮT ĐẦU]])),Bảng_danh_sách_lớp_học[[#This Row],[NGÀY KẾT THÚC]]-Bảng_danh_sách_lớp_học[[#This Row],[NGÀY BẮT ĐẦU]],"")</calculatedColumnFormula>
    </tableColumn>
  </tableColumns>
  <tableStyleInfo name="Học kỳ nhanh" showFirstColumn="0" showLastColumn="0" showRowStripes="1" showColumnStripes="0"/>
  <extLst>
    <ext xmlns:x14="http://schemas.microsoft.com/office/spreadsheetml/2009/9/main" uri="{504A1905-F514-4f6f-8877-14C23A59335A}">
      <x14:table altTextSummary="Nhập ID khóa học, tên khóa học, tên giảng viên, ngày, năm, thời gian bắt đầu và kết thúc. Chọn tên học kỳ trong bảng này. khoảng thời gian được tự động tính toán"/>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Công việc" displayName="Công_việc" ref="B2:G9" totalsRowShown="0" headerRowDxfId="19" dataDxfId="18">
  <autoFilter ref="B2:G9" xr:uid="{00000000-0009-0000-0100-000002000000}"/>
  <tableColumns count="6">
    <tableColumn id="1" xr3:uid="{00000000-0010-0000-0100-000001000000}" name="MÃ KHÓA HỌC" dataDxfId="17"/>
    <tableColumn id="6" xr3:uid="{00000000-0010-0000-0100-000006000000}" name="TÊN" dataDxfId="16"/>
    <tableColumn id="2" xr3:uid="{00000000-0010-0000-0100-000002000000}" name="NĂM" dataDxfId="15">
      <calculatedColumnFormula>YEAR(TODAY())</calculatedColumnFormula>
    </tableColumn>
    <tableColumn id="3" xr3:uid="{00000000-0010-0000-0100-000003000000}" name="HỌC KỲ" dataDxfId="14"/>
    <tableColumn id="4" xr3:uid="{00000000-0010-0000-0100-000004000000}" name="MÔ TẢ MỤC" dataDxfId="13"/>
    <tableColumn id="5" xr3:uid="{00000000-0010-0000-0100-000005000000}" name="HẠN NỘP BÀI" dataDxfId="12" dataCellStyle="Ngày"/>
  </tableColumns>
  <tableStyleInfo name="Học kỳ nhanh" showFirstColumn="0" showLastColumn="0" showRowStripes="1" showColumnStripes="0"/>
  <extLst>
    <ext xmlns:x14="http://schemas.microsoft.com/office/spreadsheetml/2009/9/main" uri="{504A1905-F514-4f6f-8877-14C23A59335A}">
      <x14:table altTextSummary="Chọn ID khóa học và tên học kỳ, sau đó nhập Năm, Mô tả mục và Ngày đến hạn trong bảng này. Tên được cập nhật tự động"/>
    </ext>
  </extLst>
</table>
</file>

<file path=xl/theme/theme1.xml><?xml version="1.0" encoding="utf-8"?>
<a:theme xmlns:a="http://schemas.openxmlformats.org/drawingml/2006/main" name="Office Theme">
  <a:themeElements>
    <a:clrScheme name="Semester at a Glance">
      <a:dk1>
        <a:srgbClr val="000000"/>
      </a:dk1>
      <a:lt1>
        <a:srgbClr val="FFFFFF"/>
      </a:lt1>
      <a:dk2>
        <a:srgbClr val="616668"/>
      </a:dk2>
      <a:lt2>
        <a:srgbClr val="F8F8F9"/>
      </a:lt2>
      <a:accent1>
        <a:srgbClr val="DE3800"/>
      </a:accent1>
      <a:accent2>
        <a:srgbClr val="2BB0ED"/>
      </a:accent2>
      <a:accent3>
        <a:srgbClr val="FF9F17"/>
      </a:accent3>
      <a:accent4>
        <a:srgbClr val="17BD97"/>
      </a:accent4>
      <a:accent5>
        <a:srgbClr val="8B7CBD"/>
      </a:accent5>
      <a:accent6>
        <a:srgbClr val="F5C700"/>
      </a:accent6>
      <a:hlink>
        <a:srgbClr val="2BB0ED"/>
      </a:hlink>
      <a:folHlink>
        <a:srgbClr val="DE3800"/>
      </a:folHlink>
    </a:clrScheme>
    <a:fontScheme name="Semester at a Glance">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w="19050">
          <a:solidFill>
            <a:schemeClr val="accent2"/>
          </a:solidFill>
        </a:ln>
      </a:spPr>
      <a:bodyPr vertOverflow="clip" horzOverflow="clip" rtlCol="0" anchor="ctr"/>
      <a:lstStyle>
        <a:defPPr algn="l">
          <a:defRPr sz="1100" b="1" i="1">
            <a:solidFill>
              <a:schemeClr val="tx2"/>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autoPageBreaks="0" fitToPage="1"/>
  </sheetPr>
  <dimension ref="B1:L9"/>
  <sheetViews>
    <sheetView showGridLines="0" tabSelected="1" zoomScaleNormal="100" workbookViewId="0"/>
  </sheetViews>
  <sheetFormatPr defaultRowHeight="30" customHeight="1" x14ac:dyDescent="0.25"/>
  <cols>
    <col min="1" max="1" width="3.5703125" style="23" customWidth="1"/>
    <col min="2" max="2" width="15.42578125" style="23" customWidth="1"/>
    <col min="3" max="3" width="35.42578125" style="23" customWidth="1"/>
    <col min="4" max="4" width="19.5703125" style="23" customWidth="1"/>
    <col min="5" max="5" width="13.7109375" style="23" customWidth="1"/>
    <col min="6" max="6" width="10" style="23" customWidth="1"/>
    <col min="7" max="7" width="12.42578125" style="23" customWidth="1"/>
    <col min="8" max="8" width="14.85546875" style="23" customWidth="1"/>
    <col min="9" max="9" width="16.140625" style="23" customWidth="1"/>
    <col min="10" max="10" width="15.140625" style="23" customWidth="1"/>
    <col min="11" max="11" width="3.5703125" style="23" customWidth="1"/>
    <col min="12" max="12" width="36.28515625" style="23" customWidth="1"/>
    <col min="13" max="16384" width="9.140625" style="23"/>
  </cols>
  <sheetData>
    <row r="1" spans="2:12" ht="50.25" customHeight="1" x14ac:dyDescent="0.55000000000000004">
      <c r="B1" s="30" t="s">
        <v>0</v>
      </c>
      <c r="C1" s="30"/>
      <c r="D1" s="30"/>
      <c r="E1" s="30"/>
      <c r="F1" s="30"/>
      <c r="G1" s="30"/>
      <c r="H1" s="30"/>
      <c r="I1" s="30"/>
      <c r="J1" s="30"/>
    </row>
    <row r="2" spans="2:12" ht="30" customHeight="1" x14ac:dyDescent="0.25">
      <c r="B2" s="5" t="s">
        <v>1</v>
      </c>
      <c r="C2" s="5" t="s">
        <v>6</v>
      </c>
      <c r="D2" s="5" t="s">
        <v>11</v>
      </c>
      <c r="E2" s="5" t="s">
        <v>16</v>
      </c>
      <c r="F2" s="5" t="s">
        <v>22</v>
      </c>
      <c r="G2" s="5" t="s">
        <v>23</v>
      </c>
      <c r="H2" s="24" t="s">
        <v>24</v>
      </c>
      <c r="I2" s="24" t="s">
        <v>25</v>
      </c>
      <c r="J2" s="5" t="s">
        <v>26</v>
      </c>
    </row>
    <row r="3" spans="2:12" ht="30" customHeight="1" x14ac:dyDescent="0.25">
      <c r="B3" s="25" t="s">
        <v>2</v>
      </c>
      <c r="C3" s="25" t="s">
        <v>7</v>
      </c>
      <c r="D3" s="25" t="s">
        <v>12</v>
      </c>
      <c r="E3" s="25" t="s">
        <v>17</v>
      </c>
      <c r="F3" s="25">
        <f ca="1">YEAR(TODAY())</f>
        <v>2019</v>
      </c>
      <c r="G3" s="25" t="s">
        <v>45</v>
      </c>
      <c r="H3" s="27">
        <v>0.58333333333333337</v>
      </c>
      <c r="I3" s="27">
        <v>0.64583333333333337</v>
      </c>
      <c r="J3" s="28">
        <f>IF(AND(ISNUMBER(Bảng_danh_sách_lớp_học[[#This Row],[NGÀY KẾT THÚC]]),ISNUMBER(Bảng_danh_sách_lớp_học[[#This Row],[NGÀY BẮT ĐẦU]])),Bảng_danh_sách_lớp_học[[#This Row],[NGÀY KẾT THÚC]]-Bảng_danh_sách_lớp_học[[#This Row],[NGÀY BẮT ĐẦU]],"")</f>
        <v>6.25E-2</v>
      </c>
      <c r="L3" s="31"/>
    </row>
    <row r="4" spans="2:12" ht="30" customHeight="1" x14ac:dyDescent="0.25">
      <c r="B4" s="25" t="s">
        <v>2</v>
      </c>
      <c r="C4" s="25" t="s">
        <v>7</v>
      </c>
      <c r="D4" s="25" t="s">
        <v>12</v>
      </c>
      <c r="E4" s="25" t="s">
        <v>18</v>
      </c>
      <c r="F4" s="25">
        <f t="shared" ref="F4:F9" ca="1" si="0">YEAR(TODAY())</f>
        <v>2019</v>
      </c>
      <c r="G4" s="25" t="s">
        <v>45</v>
      </c>
      <c r="H4" s="27">
        <v>0.58333333333333337</v>
      </c>
      <c r="I4" s="27">
        <v>0.64583333333333337</v>
      </c>
      <c r="J4" s="28">
        <f>IF(AND(ISNUMBER(Bảng_danh_sách_lớp_học[[#This Row],[NGÀY KẾT THÚC]]),ISNUMBER(Bảng_danh_sách_lớp_học[[#This Row],[NGÀY BẮT ĐẦU]])),Bảng_danh_sách_lớp_học[[#This Row],[NGÀY KẾT THÚC]]-Bảng_danh_sách_lớp_học[[#This Row],[NGÀY BẮT ĐẦU]],"")</f>
        <v>6.25E-2</v>
      </c>
      <c r="L4" s="31"/>
    </row>
    <row r="5" spans="2:12" ht="30" customHeight="1" x14ac:dyDescent="0.25">
      <c r="B5" s="25" t="s">
        <v>3</v>
      </c>
      <c r="C5" s="25" t="s">
        <v>8</v>
      </c>
      <c r="D5" s="25" t="s">
        <v>13</v>
      </c>
      <c r="E5" s="25" t="s">
        <v>19</v>
      </c>
      <c r="F5" s="25">
        <f t="shared" ca="1" si="0"/>
        <v>2019</v>
      </c>
      <c r="G5" s="25" t="s">
        <v>45</v>
      </c>
      <c r="H5" s="27">
        <v>0.41666666666666669</v>
      </c>
      <c r="I5" s="27">
        <v>0.47916666666666669</v>
      </c>
      <c r="J5" s="28">
        <f>IF(AND(ISNUMBER(Bảng_danh_sách_lớp_học[[#This Row],[NGÀY KẾT THÚC]]),ISNUMBER(Bảng_danh_sách_lớp_học[[#This Row],[NGÀY BẮT ĐẦU]])),Bảng_danh_sách_lớp_học[[#This Row],[NGÀY KẾT THÚC]]-Bảng_danh_sách_lớp_học[[#This Row],[NGÀY BẮT ĐẦU]],"")</f>
        <v>6.25E-2</v>
      </c>
      <c r="L5" s="31"/>
    </row>
    <row r="6" spans="2:12" ht="30" customHeight="1" x14ac:dyDescent="0.25">
      <c r="B6" s="25" t="s">
        <v>3</v>
      </c>
      <c r="C6" s="25" t="s">
        <v>8</v>
      </c>
      <c r="D6" s="25" t="s">
        <v>13</v>
      </c>
      <c r="E6" s="25" t="s">
        <v>20</v>
      </c>
      <c r="F6" s="25">
        <f t="shared" ca="1" si="0"/>
        <v>2019</v>
      </c>
      <c r="G6" s="25" t="s">
        <v>45</v>
      </c>
      <c r="H6" s="27">
        <v>0.41666666666666669</v>
      </c>
      <c r="I6" s="27">
        <v>0.47916666666666669</v>
      </c>
      <c r="J6" s="28">
        <f>IF(AND(ISNUMBER(Bảng_danh_sách_lớp_học[[#This Row],[NGÀY KẾT THÚC]]),ISNUMBER(Bảng_danh_sách_lớp_học[[#This Row],[NGÀY BẮT ĐẦU]])),Bảng_danh_sách_lớp_học[[#This Row],[NGÀY KẾT THÚC]]-Bảng_danh_sách_lớp_học[[#This Row],[NGÀY BẮT ĐẦU]],"")</f>
        <v>6.25E-2</v>
      </c>
      <c r="L6" s="31"/>
    </row>
    <row r="7" spans="2:12" ht="30" customHeight="1" x14ac:dyDescent="0.25">
      <c r="B7" s="25" t="s">
        <v>4</v>
      </c>
      <c r="C7" s="25" t="s">
        <v>9</v>
      </c>
      <c r="D7" s="25" t="s">
        <v>14</v>
      </c>
      <c r="E7" s="25" t="s">
        <v>17</v>
      </c>
      <c r="F7" s="25">
        <f t="shared" ca="1" si="0"/>
        <v>2019</v>
      </c>
      <c r="G7" s="25" t="s">
        <v>45</v>
      </c>
      <c r="H7" s="27">
        <v>0.45833333333333331</v>
      </c>
      <c r="I7" s="27">
        <v>0.5</v>
      </c>
      <c r="J7" s="28">
        <f>IF(AND(ISNUMBER(Bảng_danh_sách_lớp_học[[#This Row],[NGÀY KẾT THÚC]]),ISNUMBER(Bảng_danh_sách_lớp_học[[#This Row],[NGÀY BẮT ĐẦU]])),Bảng_danh_sách_lớp_học[[#This Row],[NGÀY KẾT THÚC]]-Bảng_danh_sách_lớp_học[[#This Row],[NGÀY BẮT ĐẦU]],"")</f>
        <v>4.1666666666666685E-2</v>
      </c>
      <c r="L7" s="31"/>
    </row>
    <row r="8" spans="2:12" ht="30" customHeight="1" x14ac:dyDescent="0.25">
      <c r="B8" s="25" t="s">
        <v>4</v>
      </c>
      <c r="C8" s="25" t="s">
        <v>9</v>
      </c>
      <c r="D8" s="25" t="s">
        <v>14</v>
      </c>
      <c r="E8" s="25" t="s">
        <v>18</v>
      </c>
      <c r="F8" s="25">
        <f t="shared" ca="1" si="0"/>
        <v>2019</v>
      </c>
      <c r="G8" s="25" t="s">
        <v>45</v>
      </c>
      <c r="H8" s="27">
        <v>0.45833333333333331</v>
      </c>
      <c r="I8" s="27">
        <v>0.5</v>
      </c>
      <c r="J8" s="28">
        <f>IF(AND(ISNUMBER(Bảng_danh_sách_lớp_học[[#This Row],[NGÀY KẾT THÚC]]),ISNUMBER(Bảng_danh_sách_lớp_học[[#This Row],[NGÀY BẮT ĐẦU]])),Bảng_danh_sách_lớp_học[[#This Row],[NGÀY KẾT THÚC]]-Bảng_danh_sách_lớp_học[[#This Row],[NGÀY BẮT ĐẦU]],"")</f>
        <v>4.1666666666666685E-2</v>
      </c>
      <c r="L8" s="31"/>
    </row>
    <row r="9" spans="2:12" ht="30" customHeight="1" x14ac:dyDescent="0.25">
      <c r="B9" s="25" t="s">
        <v>5</v>
      </c>
      <c r="C9" s="25" t="s">
        <v>10</v>
      </c>
      <c r="D9" s="25" t="s">
        <v>15</v>
      </c>
      <c r="E9" s="25" t="s">
        <v>21</v>
      </c>
      <c r="F9" s="25">
        <f t="shared" ca="1" si="0"/>
        <v>2019</v>
      </c>
      <c r="G9" s="25" t="s">
        <v>45</v>
      </c>
      <c r="H9" s="27">
        <v>0.41666666666666669</v>
      </c>
      <c r="I9" s="27">
        <v>0.45833333333333331</v>
      </c>
      <c r="J9" s="28">
        <f>IF(AND(ISNUMBER(Bảng_danh_sách_lớp_học[[#This Row],[NGÀY KẾT THÚC]]),ISNUMBER(Bảng_danh_sách_lớp_học[[#This Row],[NGÀY BẮT ĐẦU]])),Bảng_danh_sách_lớp_học[[#This Row],[NGÀY KẾT THÚC]]-Bảng_danh_sách_lớp_học[[#This Row],[NGÀY BẮT ĐẦU]],"")</f>
        <v>4.166666666666663E-2</v>
      </c>
    </row>
  </sheetData>
  <mergeCells count="2">
    <mergeCell ref="B1:J1"/>
    <mergeCell ref="L3:L8"/>
  </mergeCells>
  <dataValidations count="13">
    <dataValidation allowBlank="1" showInputMessage="1" showErrorMessage="1" prompt="Tạo một danh sách lớp học trong trang tính này. Nhập chi tiết trong Danh sách lớp học. Nhập hạn chót, Lịch biểu hàng tuần và Lịch học kỳ trong các trang tính khác. Mẹo nằm trong ô L3" sqref="A1" xr:uid="{00000000-0002-0000-0000-000000000000}"/>
    <dataValidation allowBlank="1" showInputMessage="1" showErrorMessage="1" prompt="Tiêu đề của trang tính này nằm ở ô này" sqref="B1:J1" xr:uid="{00000000-0002-0000-0000-000001000000}"/>
    <dataValidation allowBlank="1" showInputMessage="1" showErrorMessage="1" prompt="Nhập ID khóa học vào cột này bên dưới đầu đề này" sqref="B2" xr:uid="{00000000-0002-0000-0000-000002000000}"/>
    <dataValidation allowBlank="1" showInputMessage="1" showErrorMessage="1" prompt="Nhập Tên khóa học vào cột này bên dưới đầu đề này" sqref="C2" xr:uid="{00000000-0002-0000-0000-000003000000}"/>
    <dataValidation allowBlank="1" showInputMessage="1" showErrorMessage="1" prompt="Nhập Tên giảng viên vào cột này bên dưới đầu đề này" sqref="D2" xr:uid="{00000000-0002-0000-0000-000004000000}"/>
    <dataValidation allowBlank="1" showInputMessage="1" showErrorMessage="1" prompt="Nhập Ngày vào cột này, bên dưới đầu đề này" sqref="E2" xr:uid="{00000000-0002-0000-0000-000005000000}"/>
    <dataValidation allowBlank="1" showInputMessage="1" showErrorMessage="1" prompt="Nhập Năm vào cột này, bên dưới đầu đề này" sqref="F2" xr:uid="{00000000-0002-0000-0000-000006000000}"/>
    <dataValidation allowBlank="1" showInputMessage="1" showErrorMessage="1" prompt="Chọn tên học kỳ trong cột này, bên dưới đầu đề này. Nhấn ALT+MŨI TÊN XUỐNG để xem các tùy chọn, rồi nhấn MŨI TÊN XUỐNG và ENTER để chọn" sqref="G2" xr:uid="{00000000-0002-0000-0000-000007000000}"/>
    <dataValidation allowBlank="1" showInputMessage="1" showErrorMessage="1" prompt="Nhập Thời gian bắt đầu vào cột này, bên dưới đầu đề này" sqref="H2" xr:uid="{00000000-0002-0000-0000-000008000000}"/>
    <dataValidation allowBlank="1" showInputMessage="1" showErrorMessage="1" prompt="Nhập Thời gian kết thúc vào cột này, bên dưới đầu đề này" sqref="I2" xr:uid="{00000000-0002-0000-0000-000009000000}"/>
    <dataValidation allowBlank="1" showInputMessage="1" showErrorMessage="1" prompt="Khoảng thời gian được tính toán tự động trong cột này, bên dưới đầu đề này" sqref="J2" xr:uid="{00000000-0002-0000-0000-00000A000000}"/>
    <dataValidation type="list" errorStyle="warning" allowBlank="1" showInputMessage="1" showErrorMessage="1" error="Chọn tên học kỳ từ danh sách. Chọn HỦY BỎ, nhấn ALT+MŨI TÊN XUỐNG để xem các tùy chọn, rồi nhấn MŨI TÊN XUỐNG và ENTER để chọn" sqref="G3:G9" xr:uid="{00000000-0002-0000-0000-00000B000000}">
      <formula1>"thu, đông, xuân, hè"</formula1>
    </dataValidation>
    <dataValidation allowBlank="1" showInputMessage="1" showErrorMessage="1" prompt="MẸO DANH SÁCH LỚP HỌC: _x000a__x000a_Nhập lớp học cá nhân của bạn trong bảng này. Thời lượng lớp học được tự động cập nhật" sqref="L3:L8" xr:uid="{00000000-0002-0000-0000-00000C000000}"/>
  </dataValidations>
  <printOptions horizontalCentered="1"/>
  <pageMargins left="0.25" right="0.25" top="0.75" bottom="0.75" header="0.3" footer="0.3"/>
  <pageSetup paperSize="9" orientation="landscape" r:id="rId1"/>
  <headerFooter differentFirst="1">
    <oddFooter>Page &amp;P of &amp;N</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249977111117893"/>
    <pageSetUpPr autoPageBreaks="0" fitToPage="1"/>
  </sheetPr>
  <dimension ref="B1:I9"/>
  <sheetViews>
    <sheetView showGridLines="0" zoomScaleNormal="100" workbookViewId="0"/>
  </sheetViews>
  <sheetFormatPr defaultRowHeight="30" customHeight="1" x14ac:dyDescent="0.25"/>
  <cols>
    <col min="1" max="1" width="3.5703125" customWidth="1"/>
    <col min="2" max="2" width="16.85546875" style="4" customWidth="1"/>
    <col min="3" max="3" width="38.85546875" style="4" customWidth="1"/>
    <col min="4" max="4" width="8.85546875" style="4" customWidth="1"/>
    <col min="5" max="5" width="14" style="4" customWidth="1"/>
    <col min="6" max="6" width="28.85546875" style="4" customWidth="1"/>
    <col min="7" max="7" width="15.140625" style="4" customWidth="1"/>
    <col min="8" max="8" width="3.5703125" customWidth="1"/>
    <col min="9" max="9" width="36.28515625" customWidth="1"/>
  </cols>
  <sheetData>
    <row r="1" spans="2:9" ht="50.25" customHeight="1" x14ac:dyDescent="0.55000000000000004">
      <c r="B1" s="30" t="s">
        <v>27</v>
      </c>
      <c r="C1" s="30"/>
      <c r="D1" s="30"/>
      <c r="E1" s="30"/>
      <c r="F1" s="30"/>
      <c r="G1" s="30"/>
    </row>
    <row r="2" spans="2:9" ht="30" customHeight="1" x14ac:dyDescent="0.25">
      <c r="B2" s="5" t="s">
        <v>1</v>
      </c>
      <c r="C2" s="5" t="s">
        <v>6</v>
      </c>
      <c r="D2" s="5" t="s">
        <v>22</v>
      </c>
      <c r="E2" s="5" t="s">
        <v>23</v>
      </c>
      <c r="F2" s="5" t="s">
        <v>28</v>
      </c>
      <c r="G2" s="5" t="s">
        <v>34</v>
      </c>
    </row>
    <row r="3" spans="2:9" ht="30" customHeight="1" x14ac:dyDescent="0.25">
      <c r="B3" s="4" t="s">
        <v>3</v>
      </c>
      <c r="C3" s="4" t="str">
        <f>IFERROR(VLOOKUP(Công #REF!,Bảng_danh_sách_lớp_học[],2,0),"")</f>
        <v/>
      </c>
      <c r="D3" s="4">
        <f ca="1">YEAR(TODAY())</f>
        <v>2019</v>
      </c>
      <c r="E3" s="4" t="s">
        <v>45</v>
      </c>
      <c r="F3" s="4" t="s">
        <v>29</v>
      </c>
      <c r="G3" s="26">
        <f ca="1">DATE(YEAR(TODAY()),1,15)</f>
        <v>43480</v>
      </c>
      <c r="I3" s="32"/>
    </row>
    <row r="4" spans="2:9" ht="30" customHeight="1" x14ac:dyDescent="0.25">
      <c r="B4" s="4" t="s">
        <v>2</v>
      </c>
      <c r="C4" s="4" t="str">
        <f>IFERROR(VLOOKUP(Công #REF!,Bảng_danh_sách_lớp_học[],2,0),"")</f>
        <v/>
      </c>
      <c r="D4" s="4">
        <f t="shared" ref="D4:D9" ca="1" si="0">YEAR(TODAY())</f>
        <v>2019</v>
      </c>
      <c r="E4" s="4" t="s">
        <v>45</v>
      </c>
      <c r="F4" s="4" t="s">
        <v>30</v>
      </c>
      <c r="G4" s="26">
        <f ca="1">DATE(YEAR(TODAY()),2,4)</f>
        <v>43500</v>
      </c>
      <c r="I4" s="32"/>
    </row>
    <row r="5" spans="2:9" ht="30" customHeight="1" x14ac:dyDescent="0.25">
      <c r="B5" s="4" t="s">
        <v>3</v>
      </c>
      <c r="C5" s="4" t="str">
        <f>IFERROR(VLOOKUP(Công #REF!,Bảng_danh_sách_lớp_học[],2,0),"")</f>
        <v/>
      </c>
      <c r="D5" s="4">
        <f t="shared" ca="1" si="0"/>
        <v>2019</v>
      </c>
      <c r="E5" s="4" t="s">
        <v>45</v>
      </c>
      <c r="F5" s="4" t="s">
        <v>31</v>
      </c>
      <c r="G5" s="26">
        <f ca="1">DATE(YEAR(TODAY()),2,5)</f>
        <v>43501</v>
      </c>
      <c r="I5" s="32"/>
    </row>
    <row r="6" spans="2:9" ht="30" customHeight="1" x14ac:dyDescent="0.25">
      <c r="B6" s="4" t="s">
        <v>2</v>
      </c>
      <c r="C6" s="4" t="str">
        <f>IFERROR(VLOOKUP(Công #REF!,Bảng_danh_sách_lớp_học[],2,0),"")</f>
        <v/>
      </c>
      <c r="D6" s="4">
        <f t="shared" ca="1" si="0"/>
        <v>2019</v>
      </c>
      <c r="E6" s="4" t="s">
        <v>45</v>
      </c>
      <c r="F6" s="4" t="s">
        <v>32</v>
      </c>
      <c r="G6" s="26">
        <f ca="1">DATE(YEAR(TODAY()),2,18)</f>
        <v>43514</v>
      </c>
      <c r="I6" s="32"/>
    </row>
    <row r="7" spans="2:9" ht="30" customHeight="1" x14ac:dyDescent="0.25">
      <c r="B7" s="4" t="s">
        <v>2</v>
      </c>
      <c r="C7" s="4" t="str">
        <f>IFERROR(VLOOKUP(Công #REF!,Bảng_danh_sách_lớp_học[],2,0),"")</f>
        <v/>
      </c>
      <c r="D7" s="4">
        <f t="shared" ca="1" si="0"/>
        <v>2019</v>
      </c>
      <c r="E7" s="4" t="s">
        <v>45</v>
      </c>
      <c r="F7" s="4" t="s">
        <v>33</v>
      </c>
      <c r="G7" s="26">
        <f ca="1">DATE(YEAR(TODAY()),3,11)</f>
        <v>43535</v>
      </c>
      <c r="I7" s="32"/>
    </row>
    <row r="8" spans="2:9" ht="30" customHeight="1" x14ac:dyDescent="0.25">
      <c r="B8" s="4" t="s">
        <v>3</v>
      </c>
      <c r="C8" s="4" t="str">
        <f>IFERROR(VLOOKUP(Công #REF!,Bảng_danh_sách_lớp_học[],2,0),"")</f>
        <v/>
      </c>
      <c r="D8" s="4">
        <f t="shared" ca="1" si="0"/>
        <v>2019</v>
      </c>
      <c r="E8" s="4" t="s">
        <v>45</v>
      </c>
      <c r="F8" s="4" t="s">
        <v>30</v>
      </c>
      <c r="G8" s="26">
        <f ca="1">DATE(YEAR(TODAY()),3,17)</f>
        <v>43541</v>
      </c>
      <c r="I8" s="32"/>
    </row>
    <row r="9" spans="2:9" ht="30" customHeight="1" x14ac:dyDescent="0.25">
      <c r="B9" s="4" t="s">
        <v>3</v>
      </c>
      <c r="C9" s="4" t="str">
        <f>IFERROR(VLOOKUP(Công #REF!,Bảng_danh_sách_lớp_học[],2,0),"")</f>
        <v/>
      </c>
      <c r="D9" s="4">
        <f t="shared" ca="1" si="0"/>
        <v>2019</v>
      </c>
      <c r="E9" s="4" t="s">
        <v>45</v>
      </c>
      <c r="F9" s="4" t="s">
        <v>33</v>
      </c>
      <c r="G9" s="26">
        <f ca="1">DATE(YEAR(TODAY()),4,2)</f>
        <v>43557</v>
      </c>
    </row>
  </sheetData>
  <dataConsolidate/>
  <mergeCells count="2">
    <mergeCell ref="B1:G1"/>
    <mergeCell ref="I3:I8"/>
  </mergeCells>
  <dataValidations count="12">
    <dataValidation type="list" allowBlank="1" showInputMessage="1" sqref="B10:B1048576" xr:uid="{00000000-0002-0000-0100-000000000000}">
      <formula1>Danh_sách_lớp_học</formula1>
    </dataValidation>
    <dataValidation allowBlank="1" showInputMessage="1" showErrorMessage="1" prompt="Nhập hạn chót trong bảng Công việc trong trang tính này. Mẹo nằm trong ô I3_x000a_" sqref="A1" xr:uid="{00000000-0002-0000-0100-000001000000}"/>
    <dataValidation allowBlank="1" showInputMessage="1" showErrorMessage="1" prompt="Tiêu đề của trang tính này nằm ở ô này" sqref="B1:G1" xr:uid="{00000000-0002-0000-0100-000002000000}"/>
    <dataValidation allowBlank="1" showInputMessage="1" showErrorMessage="1" prompt="Chọn ID khoá học trong cột này, bên dưới đầu đề này. Nhấn ALT+MŨI TÊN XUỐNG để xem các tùy chọn, rồi nhấn MŨI TÊN XUỐNG và ENTER để chọn. Sử dụng bộ lọc đầu đề để tìm các mục nhập cụ thể" sqref="B2" xr:uid="{00000000-0002-0000-0100-000003000000}"/>
    <dataValidation allowBlank="1" showInputMessage="1" showErrorMessage="1" prompt="Tên khoá học được cập nhật tự động trong cột này, bên dưới đầu đề này." sqref="C2" xr:uid="{00000000-0002-0000-0100-000004000000}"/>
    <dataValidation allowBlank="1" showInputMessage="1" showErrorMessage="1" prompt="Nhập Năm vào cột này, bên dưới đầu đề này" sqref="D2" xr:uid="{00000000-0002-0000-0100-000005000000}"/>
    <dataValidation allowBlank="1" showInputMessage="1" showErrorMessage="1" prompt="Chọn tên học kỳ trong cột này, bên dưới đầu đề này. Nhấn ALT+MŨI TÊN XUỐNG để xem các tùy chọn, rồi nhấn MŨI TÊN XUỐNG và ENTER để chọn" sqref="E2" xr:uid="{00000000-0002-0000-0100-000006000000}"/>
    <dataValidation allowBlank="1" showInputMessage="1" showErrorMessage="1" prompt="Nhập Mô tả mục vào cột này, bên dưới đầu đề này" sqref="F2" xr:uid="{00000000-0002-0000-0100-000007000000}"/>
    <dataValidation allowBlank="1" showInputMessage="1" showErrorMessage="1" prompt="Nhập Ngày đến hạn vào cột này, bên dưới đầu đề này" sqref="G2" xr:uid="{00000000-0002-0000-0100-000008000000}"/>
    <dataValidation type="list" errorStyle="warning" allowBlank="1" showInputMessage="1" showErrorMessage="1" error="Chọn ID khoá học từ danh sách. Chọn HỦY BỎ, nhấn ALT+MŨI TÊN XUỐNG để xem các tùy chọn, rồi nhấn MŨI TÊN XUỐNG và ENTER để chọn" sqref="B3:B9" xr:uid="{00000000-0002-0000-0100-000009000000}">
      <formula1>Danh_sách_lớp_học</formula1>
    </dataValidation>
    <dataValidation type="list" errorStyle="warning" allowBlank="1" showInputMessage="1" showErrorMessage="1" error="Chọn tên học kỳ từ danh sách. Chọn HỦY BỎ, nhấn ALT+MŨI TÊN XUỐNG để xem các tùy chọn, rồi nhấn MŨI TÊN XUỐNG và ENTER để chọn" sqref="E3:E9" xr:uid="{00000000-0002-0000-0100-00000A000000}">
      <formula1>"thu, đông, xuân, hè"</formula1>
    </dataValidation>
    <dataValidation allowBlank="1" showInputMessage="1" showErrorMessage="1" prompt="MẸO MỤC NHẬP DỮ LIỆU CÔNG VIỆC: _x000a__x000a_Chọn ID khóa học. Tên khóa học sẽ được điền tự động. _x000a__x000a_Sau khi bạn cập nhật trang tính Danh sách lớp học, Lịch biểu hàng tuần để xem những thay đổi" sqref="I3:I8" xr:uid="{00000000-0002-0000-0100-00000B000000}"/>
  </dataValidations>
  <printOptions horizontalCentered="1"/>
  <pageMargins left="0.25" right="0.25" top="0.75" bottom="0.75" header="0.3" footer="0.3"/>
  <pageSetup paperSize="9" orientation="landscape" r:id="rId1"/>
  <headerFooter differentFirst="1">
    <oddFooter>Page &amp;P of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39997558519241921"/>
    <pageSetUpPr autoPageBreaks="0" fitToPage="1"/>
  </sheetPr>
  <dimension ref="B1:F11"/>
  <sheetViews>
    <sheetView showGridLines="0" zoomScaleNormal="100" workbookViewId="0"/>
  </sheetViews>
  <sheetFormatPr defaultRowHeight="30" customHeight="1" x14ac:dyDescent="0.25"/>
  <cols>
    <col min="1" max="1" width="3.5703125" customWidth="1"/>
    <col min="2" max="2" width="18.85546875" customWidth="1"/>
    <col min="3" max="3" width="18.5703125" customWidth="1"/>
    <col min="4" max="4" width="31.7109375" customWidth="1"/>
    <col min="5" max="5" width="3.5703125" customWidth="1"/>
    <col min="6" max="6" width="36.28515625" customWidth="1"/>
    <col min="7" max="7" width="33" customWidth="1"/>
    <col min="8" max="9" width="37.5703125" customWidth="1"/>
  </cols>
  <sheetData>
    <row r="1" spans="2:6" ht="50.25" customHeight="1" x14ac:dyDescent="0.55000000000000004">
      <c r="B1" s="30" t="s">
        <v>35</v>
      </c>
      <c r="C1" s="30"/>
      <c r="D1" s="30"/>
    </row>
    <row r="2" spans="2:6" ht="15" x14ac:dyDescent="0.25">
      <c r="B2" s="9" t="s">
        <v>16</v>
      </c>
      <c r="C2" s="9" t="s">
        <v>24</v>
      </c>
      <c r="D2" s="9" t="s">
        <v>6</v>
      </c>
    </row>
    <row r="3" spans="2:6" ht="15" x14ac:dyDescent="0.25">
      <c r="B3" t="s">
        <v>17</v>
      </c>
      <c r="C3" s="29">
        <v>0.45833333333333331</v>
      </c>
      <c r="D3" t="s">
        <v>9</v>
      </c>
      <c r="F3" s="33"/>
    </row>
    <row r="4" spans="2:6" ht="15" x14ac:dyDescent="0.25">
      <c r="C4" s="29">
        <v>0.58333333333333337</v>
      </c>
      <c r="D4" t="s">
        <v>7</v>
      </c>
      <c r="F4" s="33"/>
    </row>
    <row r="5" spans="2:6" ht="15" x14ac:dyDescent="0.25">
      <c r="B5" t="s">
        <v>19</v>
      </c>
      <c r="C5" s="29">
        <v>0.41666666666666669</v>
      </c>
      <c r="D5" t="s">
        <v>8</v>
      </c>
      <c r="F5" s="33"/>
    </row>
    <row r="6" spans="2:6" ht="15" x14ac:dyDescent="0.25">
      <c r="B6" t="s">
        <v>18</v>
      </c>
      <c r="C6" s="29">
        <v>0.45833333333333331</v>
      </c>
      <c r="D6" t="s">
        <v>9</v>
      </c>
      <c r="F6" s="33"/>
    </row>
    <row r="7" spans="2:6" ht="15" x14ac:dyDescent="0.25">
      <c r="C7" s="29">
        <v>0.58333333333333337</v>
      </c>
      <c r="D7" t="s">
        <v>7</v>
      </c>
      <c r="F7" s="33"/>
    </row>
    <row r="8" spans="2:6" ht="15" x14ac:dyDescent="0.25">
      <c r="B8" t="s">
        <v>20</v>
      </c>
      <c r="C8" s="29">
        <v>0.41666666666666669</v>
      </c>
      <c r="D8" t="s">
        <v>8</v>
      </c>
      <c r="F8" s="33"/>
    </row>
    <row r="9" spans="2:6" ht="15" x14ac:dyDescent="0.25">
      <c r="B9" t="s">
        <v>21</v>
      </c>
      <c r="C9" s="29">
        <v>0.41666666666666669</v>
      </c>
      <c r="D9" t="s">
        <v>10</v>
      </c>
      <c r="F9" s="33"/>
    </row>
    <row r="10" spans="2:6" ht="30" customHeight="1" x14ac:dyDescent="0.25">
      <c r="F10" s="33"/>
    </row>
    <row r="11" spans="2:6" ht="30" customHeight="1" x14ac:dyDescent="0.25">
      <c r="F11" s="33"/>
    </row>
  </sheetData>
  <mergeCells count="2">
    <mergeCell ref="B1:D1"/>
    <mergeCell ref="F3:F11"/>
  </mergeCells>
  <dataValidations count="3">
    <dataValidation allowBlank="1" showInputMessage="1" showErrorMessage="1" prompt="Tại Lịch biểu hàng tuần trong trang tính này. PivotTable bắt đầu từ ô B2 được cập nhật tự động." sqref="A1" xr:uid="{00000000-0002-0000-0200-000000000000}"/>
    <dataValidation allowBlank="1" showInputMessage="1" showErrorMessage="1" prompt="Tiêu đề của trang tính này nằm ở ô này" sqref="B1:D1" xr:uid="{00000000-0002-0000-0200-000001000000}"/>
    <dataValidation allowBlank="1" showInputMessage="1" showErrorMessage="1" prompt="MẸO LỊCH BIỂU HÀNG TUẦN: _x000a__x000a_Để cập nhật lịch biểu hàng tuần của bạn, hãy Làm mới lịch biểu." sqref="F3" xr:uid="{00000000-0002-0000-0200-000002000000}"/>
  </dataValidations>
  <printOptions horizontalCentered="1"/>
  <pageMargins left="0.25" right="0.25" top="0.75" bottom="0.75" header="0.3" footer="0.3"/>
  <pageSetup paperSize="9" orientation="landscape" r:id="rId2"/>
  <headerFooter differentFirst="1">
    <oddFooter>Page &amp;P of &amp;N</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4" tint="0.39997558519241921"/>
    <pageSetUpPr autoPageBreaks="0" fitToPage="1"/>
  </sheetPr>
  <dimension ref="B1:S17"/>
  <sheetViews>
    <sheetView showGridLines="0" zoomScaleNormal="100" workbookViewId="0"/>
  </sheetViews>
  <sheetFormatPr defaultRowHeight="24.95" customHeight="1" x14ac:dyDescent="0.25"/>
  <cols>
    <col min="1" max="1" width="3.5703125" customWidth="1"/>
    <col min="2" max="8" width="7.7109375" customWidth="1"/>
    <col min="9" max="9" width="2.7109375" customWidth="1"/>
    <col min="10" max="16" width="7.7109375" customWidth="1"/>
    <col min="17" max="17" width="1.7109375" customWidth="1"/>
    <col min="18" max="18" width="16.42578125" customWidth="1"/>
    <col min="19" max="19" width="36.28515625" customWidth="1"/>
  </cols>
  <sheetData>
    <row r="1" spans="2:19" ht="50.25" customHeight="1" x14ac:dyDescent="0.55000000000000004">
      <c r="B1" s="34" t="s">
        <v>36</v>
      </c>
      <c r="C1" s="34"/>
      <c r="D1" s="34"/>
      <c r="E1" s="34"/>
      <c r="F1" s="34"/>
      <c r="G1" s="34"/>
      <c r="H1" s="34"/>
      <c r="I1" s="34"/>
      <c r="J1" s="34"/>
      <c r="K1" s="34"/>
      <c r="L1" s="34"/>
      <c r="M1" s="34"/>
      <c r="N1" s="34"/>
      <c r="O1" s="34"/>
      <c r="P1" s="34"/>
    </row>
    <row r="2" spans="2:19" ht="29.25" customHeight="1" x14ac:dyDescent="0.25">
      <c r="B2" s="35" t="str">
        <f ca="1">UPPER(TEXT(ScheduleStart,"MMMM"))</f>
        <v>THÁNG GIÊNG</v>
      </c>
      <c r="C2" s="35"/>
      <c r="D2" s="22">
        <f ca="1">DAY(DATE(YEAR(ScheduleStart),MONTH(ScheduleStart)+1,1)-1)</f>
        <v>31</v>
      </c>
      <c r="E2" s="22">
        <f ca="1">WEEKDAY(DATE(YEAR(ScheduleStart),MONTH(ScheduleStart),1),2)</f>
        <v>2</v>
      </c>
      <c r="F2" s="19"/>
      <c r="G2" s="19"/>
      <c r="H2" s="19"/>
      <c r="J2" s="35" t="str">
        <f ca="1">UPPER(TEXT(DATE(ScheduleYear,MONTH(ScheduleStart)+1,1),"MMMM"))</f>
        <v>THÁNG HAI</v>
      </c>
      <c r="K2" s="35"/>
      <c r="L2" s="22">
        <f ca="1">DAY(DATE(YEAR(ScheduleStart),MONTH(ScheduleStart)+2,1)-1)</f>
        <v>28</v>
      </c>
      <c r="M2" s="22">
        <f ca="1">WEEKDAY(DATE(YEAR(ScheduleStart),MONTH(ScheduleStart)+1,1),2)</f>
        <v>5</v>
      </c>
      <c r="N2" s="19"/>
      <c r="O2" s="19"/>
      <c r="P2" s="19"/>
    </row>
    <row r="3" spans="2:19" ht="29.25" customHeight="1" x14ac:dyDescent="0.25">
      <c r="B3" s="6" t="s">
        <v>37</v>
      </c>
      <c r="C3" s="7" t="s">
        <v>38</v>
      </c>
      <c r="D3" s="7" t="s">
        <v>39</v>
      </c>
      <c r="E3" s="7" t="s">
        <v>40</v>
      </c>
      <c r="F3" s="7" t="s">
        <v>41</v>
      </c>
      <c r="G3" s="7" t="s">
        <v>42</v>
      </c>
      <c r="H3" s="8" t="s">
        <v>43</v>
      </c>
      <c r="J3" s="6" t="s">
        <v>37</v>
      </c>
      <c r="K3" s="7" t="s">
        <v>38</v>
      </c>
      <c r="L3" s="7" t="s">
        <v>39</v>
      </c>
      <c r="M3" s="7" t="s">
        <v>40</v>
      </c>
      <c r="N3" s="7" t="s">
        <v>41</v>
      </c>
      <c r="O3" s="7" t="s">
        <v>42</v>
      </c>
      <c r="P3" s="8" t="s">
        <v>43</v>
      </c>
      <c r="R3" s="1" t="s">
        <v>22</v>
      </c>
    </row>
    <row r="4" spans="2:19" ht="29.25" customHeight="1" x14ac:dyDescent="0.25">
      <c r="B4" s="10" t="str">
        <f ca="1">IF($E$2=COLUMN(A$2),1,IF(A4&gt;0,A4+1,""))</f>
        <v/>
      </c>
      <c r="C4" s="11">
        <f t="shared" ref="C4:H4" ca="1" si="0">IF($E$2=COLUMN(B$2),1,IF(AND(B4&gt;0,B4&lt;&gt;""),B4+1,""))</f>
        <v>1</v>
      </c>
      <c r="D4" s="11">
        <f t="shared" ca="1" si="0"/>
        <v>2</v>
      </c>
      <c r="E4" s="11">
        <f t="shared" ca="1" si="0"/>
        <v>3</v>
      </c>
      <c r="F4" s="11">
        <f t="shared" ca="1" si="0"/>
        <v>4</v>
      </c>
      <c r="G4" s="11">
        <f t="shared" ca="1" si="0"/>
        <v>5</v>
      </c>
      <c r="H4" s="12">
        <f t="shared" ca="1" si="0"/>
        <v>6</v>
      </c>
      <c r="J4" s="10" t="str">
        <f ca="1">IF(M$2=COLUMN(A$2),1,IF(I4&gt;0,I4+1,""))</f>
        <v/>
      </c>
      <c r="K4" s="11" t="str">
        <f ca="1">IF(M$2=COLUMN(B$2),1,IF(AND(J4&gt;0,J4&lt;&gt;""),J4+1,""))</f>
        <v/>
      </c>
      <c r="L4" s="11" t="str">
        <f ca="1">IF(M$2=COLUMN(C$2),1,IF(AND(K4&gt;0,K4&lt;&gt;""),K4+1,""))</f>
        <v/>
      </c>
      <c r="M4" s="11" t="str">
        <f ca="1">IF(M$2=COLUMN(D$2),1,IF(AND(L4&gt;0,L4&lt;&gt;""),L4+1,""))</f>
        <v/>
      </c>
      <c r="N4" s="11">
        <f ca="1">IF(M$2=COLUMN(E$2),1,IF(AND(M4&gt;0,M4&lt;&gt;""),M4+1,""))</f>
        <v>1</v>
      </c>
      <c r="O4" s="11">
        <f ca="1">IF(M$2=COLUMN(F$2),1,IF(AND(N4&gt;0,N4&lt;&gt;""),N4+1,""))</f>
        <v>2</v>
      </c>
      <c r="P4" s="12">
        <f ca="1">IF(M$2=COLUMN(G$2),1,IF(AND(O4&gt;0,O4&lt;&gt;""),O4+1,""))</f>
        <v>3</v>
      </c>
      <c r="R4" s="2">
        <f ca="1">YEAR(TODAY())</f>
        <v>2019</v>
      </c>
      <c r="S4" s="32"/>
    </row>
    <row r="5" spans="2:19" ht="29.25" customHeight="1" x14ac:dyDescent="0.25">
      <c r="B5" s="13">
        <f ca="1">H4+1</f>
        <v>7</v>
      </c>
      <c r="C5" s="14">
        <f ca="1">B5+1</f>
        <v>8</v>
      </c>
      <c r="D5" s="14">
        <f t="shared" ref="D5:H5" ca="1" si="1">C5+1</f>
        <v>9</v>
      </c>
      <c r="E5" s="14">
        <f t="shared" ca="1" si="1"/>
        <v>10</v>
      </c>
      <c r="F5" s="14">
        <f t="shared" ca="1" si="1"/>
        <v>11</v>
      </c>
      <c r="G5" s="14">
        <f t="shared" ca="1" si="1"/>
        <v>12</v>
      </c>
      <c r="H5" s="15">
        <f t="shared" ca="1" si="1"/>
        <v>13</v>
      </c>
      <c r="J5" s="13">
        <f ca="1">P4+1</f>
        <v>4</v>
      </c>
      <c r="K5" s="14">
        <f t="shared" ref="K5:P7" ca="1" si="2">J5+1</f>
        <v>5</v>
      </c>
      <c r="L5" s="14">
        <f t="shared" ca="1" si="2"/>
        <v>6</v>
      </c>
      <c r="M5" s="14">
        <f t="shared" ca="1" si="2"/>
        <v>7</v>
      </c>
      <c r="N5" s="14">
        <f t="shared" ca="1" si="2"/>
        <v>8</v>
      </c>
      <c r="O5" s="14">
        <f t="shared" ca="1" si="2"/>
        <v>9</v>
      </c>
      <c r="P5" s="15">
        <f t="shared" ca="1" si="2"/>
        <v>10</v>
      </c>
      <c r="R5" s="1" t="s">
        <v>44</v>
      </c>
      <c r="S5" s="32"/>
    </row>
    <row r="6" spans="2:19" ht="29.25" customHeight="1" x14ac:dyDescent="0.25">
      <c r="B6" s="13">
        <f t="shared" ref="B6:B7" ca="1" si="3">H5+1</f>
        <v>14</v>
      </c>
      <c r="C6" s="14">
        <f t="shared" ref="C6:H6" ca="1" si="4">B6+1</f>
        <v>15</v>
      </c>
      <c r="D6" s="14">
        <f t="shared" ca="1" si="4"/>
        <v>16</v>
      </c>
      <c r="E6" s="14">
        <f t="shared" ca="1" si="4"/>
        <v>17</v>
      </c>
      <c r="F6" s="14">
        <f t="shared" ca="1" si="4"/>
        <v>18</v>
      </c>
      <c r="G6" s="14">
        <f t="shared" ca="1" si="4"/>
        <v>19</v>
      </c>
      <c r="H6" s="15">
        <f t="shared" ca="1" si="4"/>
        <v>20</v>
      </c>
      <c r="J6" s="13">
        <f ca="1">P5+1</f>
        <v>11</v>
      </c>
      <c r="K6" s="14">
        <f t="shared" ca="1" si="2"/>
        <v>12</v>
      </c>
      <c r="L6" s="14">
        <f t="shared" ca="1" si="2"/>
        <v>13</v>
      </c>
      <c r="M6" s="14">
        <f t="shared" ca="1" si="2"/>
        <v>14</v>
      </c>
      <c r="N6" s="14">
        <f t="shared" ca="1" si="2"/>
        <v>15</v>
      </c>
      <c r="O6" s="14">
        <f t="shared" ca="1" si="2"/>
        <v>16</v>
      </c>
      <c r="P6" s="15">
        <f t="shared" ca="1" si="2"/>
        <v>17</v>
      </c>
      <c r="R6" s="3">
        <f ca="1">DATE(YEAR(TODAY()),1,6)</f>
        <v>43471</v>
      </c>
      <c r="S6" s="32"/>
    </row>
    <row r="7" spans="2:19" ht="29.25" customHeight="1" x14ac:dyDescent="0.25">
      <c r="B7" s="13">
        <f t="shared" ca="1" si="3"/>
        <v>21</v>
      </c>
      <c r="C7" s="14">
        <f t="shared" ref="C7:H7" ca="1" si="5">B7+1</f>
        <v>22</v>
      </c>
      <c r="D7" s="14">
        <f t="shared" ca="1" si="5"/>
        <v>23</v>
      </c>
      <c r="E7" s="14">
        <f t="shared" ca="1" si="5"/>
        <v>24</v>
      </c>
      <c r="F7" s="14">
        <f t="shared" ca="1" si="5"/>
        <v>25</v>
      </c>
      <c r="G7" s="14">
        <f t="shared" ca="1" si="5"/>
        <v>26</v>
      </c>
      <c r="H7" s="15">
        <f t="shared" ca="1" si="5"/>
        <v>27</v>
      </c>
      <c r="J7" s="13">
        <f ca="1">P6+1</f>
        <v>18</v>
      </c>
      <c r="K7" s="14">
        <f t="shared" ca="1" si="2"/>
        <v>19</v>
      </c>
      <c r="L7" s="14">
        <f t="shared" ca="1" si="2"/>
        <v>20</v>
      </c>
      <c r="M7" s="14">
        <f t="shared" ca="1" si="2"/>
        <v>21</v>
      </c>
      <c r="N7" s="14">
        <f t="shared" ca="1" si="2"/>
        <v>22</v>
      </c>
      <c r="O7" s="14">
        <f t="shared" ca="1" si="2"/>
        <v>23</v>
      </c>
      <c r="P7" s="15">
        <f t="shared" ca="1" si="2"/>
        <v>24</v>
      </c>
      <c r="R7" s="1" t="s">
        <v>25</v>
      </c>
      <c r="S7" s="32"/>
    </row>
    <row r="8" spans="2:19" ht="29.25" customHeight="1" x14ac:dyDescent="0.25">
      <c r="B8" s="13">
        <f ca="1">IFERROR(IF(H7+1&gt;$D$2,"",H7+1),"")</f>
        <v>28</v>
      </c>
      <c r="C8" s="14">
        <f t="shared" ref="C8:H9" ca="1" si="6">IFERROR(IF(B8+1&gt;$D$2,"",B8+1),"")</f>
        <v>29</v>
      </c>
      <c r="D8" s="14">
        <f t="shared" ca="1" si="6"/>
        <v>30</v>
      </c>
      <c r="E8" s="14">
        <f t="shared" ca="1" si="6"/>
        <v>31</v>
      </c>
      <c r="F8" s="14" t="str">
        <f t="shared" ca="1" si="6"/>
        <v/>
      </c>
      <c r="G8" s="14" t="str">
        <f t="shared" ca="1" si="6"/>
        <v/>
      </c>
      <c r="H8" s="15" t="str">
        <f t="shared" ca="1" si="6"/>
        <v/>
      </c>
      <c r="J8" s="13">
        <f ca="1">IFERROR(IF(P7+1&gt;L$2,"",P7+1),"")</f>
        <v>25</v>
      </c>
      <c r="K8" s="14">
        <f ca="1">IFERROR(IF(J8+1&gt;L$2,"",J8+1),"")</f>
        <v>26</v>
      </c>
      <c r="L8" s="14">
        <f ca="1">IFERROR(IF(K8+1&gt;L$2,"",K8+1),"")</f>
        <v>27</v>
      </c>
      <c r="M8" s="14">
        <f ca="1">IFERROR(IF(L8+1&gt;L$2,"",L8+1),"")</f>
        <v>28</v>
      </c>
      <c r="N8" s="14" t="str">
        <f ca="1">IFERROR(IF(M8+1&gt;L$2,"",M8+1),"")</f>
        <v/>
      </c>
      <c r="O8" s="14" t="str">
        <f ca="1">IFERROR(IF(N8+1&gt;L$2,"",N8+1),"")</f>
        <v/>
      </c>
      <c r="P8" s="15" t="str">
        <f ca="1">IFERROR(IF(O8+1&gt;L$2,"",O8+1),"")</f>
        <v/>
      </c>
      <c r="R8" s="3">
        <f ca="1">DATE(YEAR(TODAY()),4,25)</f>
        <v>43580</v>
      </c>
      <c r="S8" s="32"/>
    </row>
    <row r="9" spans="2:19" ht="29.25" customHeight="1" x14ac:dyDescent="0.25">
      <c r="B9" s="16" t="str">
        <f ca="1">IFERROR(IF(H8+1&gt;$D$2,"",H8+1),"")</f>
        <v/>
      </c>
      <c r="C9" s="17" t="str">
        <f t="shared" ca="1" si="6"/>
        <v/>
      </c>
      <c r="D9" s="17" t="str">
        <f t="shared" ca="1" si="6"/>
        <v/>
      </c>
      <c r="E9" s="17" t="str">
        <f t="shared" ca="1" si="6"/>
        <v/>
      </c>
      <c r="F9" s="17" t="str">
        <f t="shared" ca="1" si="6"/>
        <v/>
      </c>
      <c r="G9" s="17" t="str">
        <f t="shared" ca="1" si="6"/>
        <v/>
      </c>
      <c r="H9" s="18" t="str">
        <f t="shared" ca="1" si="6"/>
        <v/>
      </c>
      <c r="J9" s="16" t="str">
        <f ca="1">IFERROR(IF(P8+1&gt;L$2,"",P8+1),"")</f>
        <v/>
      </c>
      <c r="K9" s="17" t="str">
        <f ca="1">IFERROR(IF(J9+1&gt;L$2,"",J9+1),"")</f>
        <v/>
      </c>
      <c r="L9" s="17" t="str">
        <f ca="1">IFERROR(IF(K9+1&gt;L$2,"",K9+1),"")</f>
        <v/>
      </c>
      <c r="M9" s="17" t="str">
        <f ca="1">IFERROR(IF(L9+1&gt;L$2,"",L9+1),"")</f>
        <v/>
      </c>
      <c r="N9" s="17" t="str">
        <f ca="1">IFERROR(IF(M9+1&gt;L$2,"",M9+1),"")</f>
        <v/>
      </c>
      <c r="O9" s="17" t="str">
        <f ca="1">IFERROR(IF(N9+1&gt;L$2,"",N9+1),"")</f>
        <v/>
      </c>
      <c r="P9" s="18" t="str">
        <f ca="1">IFERROR(IF(O9+1&gt;L$2,"",O9+1),"")</f>
        <v/>
      </c>
      <c r="S9" s="32"/>
    </row>
    <row r="10" spans="2:19" ht="29.25" customHeight="1" x14ac:dyDescent="0.25">
      <c r="B10" s="36" t="str">
        <f ca="1">UPPER(TEXT(DATE(ScheduleYear,MONTH(ScheduleStart)+2,1),"MMMM"))</f>
        <v>THÁNG BA</v>
      </c>
      <c r="C10" s="36"/>
      <c r="D10" s="22">
        <f ca="1">DAY(DATE(YEAR(ScheduleStart),MONTH(ScheduleStart)+3,1)-1)</f>
        <v>31</v>
      </c>
      <c r="E10" s="22">
        <f ca="1">WEEKDAY(DATE(YEAR(ScheduleStart),MONTH(ScheduleStart)+2,1),2)</f>
        <v>5</v>
      </c>
      <c r="F10" s="19"/>
      <c r="G10" s="19"/>
      <c r="H10" s="19"/>
      <c r="J10" s="36" t="str">
        <f ca="1">UPPER(TEXT(DATE(ScheduleYear,MONTH(ScheduleStart)+3,1),"MMMM"))</f>
        <v>THÁNG TƯ</v>
      </c>
      <c r="K10" s="36"/>
      <c r="L10" s="22">
        <f ca="1">DAY(DATE(YEAR(ScheduleStart),MONTH(ScheduleStart)+4,1)-1)</f>
        <v>30</v>
      </c>
      <c r="M10" s="22">
        <f ca="1">WEEKDAY(DATE(YEAR(ScheduleStart),MONTH(ScheduleStart)+3,1),2)</f>
        <v>1</v>
      </c>
      <c r="N10" s="19"/>
      <c r="O10" s="19"/>
      <c r="P10" s="19"/>
    </row>
    <row r="11" spans="2:19" ht="29.25" customHeight="1" x14ac:dyDescent="0.25">
      <c r="B11" s="6" t="s">
        <v>37</v>
      </c>
      <c r="C11" s="7" t="s">
        <v>38</v>
      </c>
      <c r="D11" s="7" t="s">
        <v>39</v>
      </c>
      <c r="E11" s="7" t="s">
        <v>40</v>
      </c>
      <c r="F11" s="7" t="s">
        <v>41</v>
      </c>
      <c r="G11" s="7" t="s">
        <v>42</v>
      </c>
      <c r="H11" s="8" t="s">
        <v>43</v>
      </c>
      <c r="J11" s="6" t="s">
        <v>37</v>
      </c>
      <c r="K11" s="7" t="s">
        <v>38</v>
      </c>
      <c r="L11" s="7" t="s">
        <v>39</v>
      </c>
      <c r="M11" s="7" t="s">
        <v>40</v>
      </c>
      <c r="N11" s="7" t="s">
        <v>41</v>
      </c>
      <c r="O11" s="7" t="s">
        <v>42</v>
      </c>
      <c r="P11" s="8" t="s">
        <v>43</v>
      </c>
    </row>
    <row r="12" spans="2:19" ht="29.25" customHeight="1" x14ac:dyDescent="0.25">
      <c r="B12" s="10" t="str">
        <f ca="1">IF($E$10=COLUMN(A$2),1,IF(A12&gt;0,A12+1,""))</f>
        <v/>
      </c>
      <c r="C12" s="11" t="str">
        <f ca="1">IF($E$10=COLUMN(B$2),1,IF(AND(B12&gt;0,B12&lt;&gt;""),B12+1,""))</f>
        <v/>
      </c>
      <c r="D12" s="11" t="str">
        <f t="shared" ref="D12:H12" ca="1" si="7">IF($E$10=COLUMN(C$2),1,IF(AND(C12&gt;0,C12&lt;&gt;""),C12+1,""))</f>
        <v/>
      </c>
      <c r="E12" s="11" t="str">
        <f t="shared" ca="1" si="7"/>
        <v/>
      </c>
      <c r="F12" s="11">
        <f t="shared" ca="1" si="7"/>
        <v>1</v>
      </c>
      <c r="G12" s="11">
        <f t="shared" ca="1" si="7"/>
        <v>2</v>
      </c>
      <c r="H12" s="20">
        <f t="shared" ca="1" si="7"/>
        <v>3</v>
      </c>
      <c r="I12" s="21"/>
      <c r="J12" s="10">
        <f ca="1">IF($M$10=COLUMN(A$2),1,IF(I12&gt;0,I12+1,""))</f>
        <v>1</v>
      </c>
      <c r="K12" s="11">
        <f ca="1">IF($M$10=COLUMN(B$2),1,IF(AND(J12&gt;0,J12&lt;&gt;""),J12+1,""))</f>
        <v>2</v>
      </c>
      <c r="L12" s="11">
        <f t="shared" ref="L12:P12" ca="1" si="8">IF($M$10=COLUMN(C$2),1,IF(AND(K12&gt;0,K12&lt;&gt;""),K12+1,""))</f>
        <v>3</v>
      </c>
      <c r="M12" s="11">
        <f t="shared" ca="1" si="8"/>
        <v>4</v>
      </c>
      <c r="N12" s="11">
        <f t="shared" ca="1" si="8"/>
        <v>5</v>
      </c>
      <c r="O12" s="11">
        <f t="shared" ca="1" si="8"/>
        <v>6</v>
      </c>
      <c r="P12" s="12">
        <f t="shared" ca="1" si="8"/>
        <v>7</v>
      </c>
    </row>
    <row r="13" spans="2:19" ht="29.25" customHeight="1" x14ac:dyDescent="0.25">
      <c r="B13" s="13">
        <f ca="1">H12+1</f>
        <v>4</v>
      </c>
      <c r="C13" s="14">
        <f ca="1">B13+1</f>
        <v>5</v>
      </c>
      <c r="D13" s="14">
        <f t="shared" ref="D13:H13" ca="1" si="9">C13+1</f>
        <v>6</v>
      </c>
      <c r="E13" s="14">
        <f t="shared" ca="1" si="9"/>
        <v>7</v>
      </c>
      <c r="F13" s="14">
        <f t="shared" ca="1" si="9"/>
        <v>8</v>
      </c>
      <c r="G13" s="14">
        <f t="shared" ca="1" si="9"/>
        <v>9</v>
      </c>
      <c r="H13" s="15">
        <f t="shared" ca="1" si="9"/>
        <v>10</v>
      </c>
      <c r="J13" s="13">
        <f ca="1">P12+1</f>
        <v>8</v>
      </c>
      <c r="K13" s="14">
        <f ca="1">J13+1</f>
        <v>9</v>
      </c>
      <c r="L13" s="14">
        <f t="shared" ref="L13:P13" ca="1" si="10">K13+1</f>
        <v>10</v>
      </c>
      <c r="M13" s="14">
        <f t="shared" ca="1" si="10"/>
        <v>11</v>
      </c>
      <c r="N13" s="14">
        <f t="shared" ca="1" si="10"/>
        <v>12</v>
      </c>
      <c r="O13" s="14">
        <f t="shared" ca="1" si="10"/>
        <v>13</v>
      </c>
      <c r="P13" s="15">
        <f t="shared" ca="1" si="10"/>
        <v>14</v>
      </c>
    </row>
    <row r="14" spans="2:19" ht="29.25" customHeight="1" x14ac:dyDescent="0.25">
      <c r="B14" s="13">
        <f t="shared" ref="B14:B15" ca="1" si="11">H13+1</f>
        <v>11</v>
      </c>
      <c r="C14" s="14">
        <f t="shared" ref="C14:H14" ca="1" si="12">B14+1</f>
        <v>12</v>
      </c>
      <c r="D14" s="14">
        <f t="shared" ca="1" si="12"/>
        <v>13</v>
      </c>
      <c r="E14" s="14">
        <f t="shared" ca="1" si="12"/>
        <v>14</v>
      </c>
      <c r="F14" s="14">
        <f t="shared" ca="1" si="12"/>
        <v>15</v>
      </c>
      <c r="G14" s="14">
        <f t="shared" ca="1" si="12"/>
        <v>16</v>
      </c>
      <c r="H14" s="15">
        <f t="shared" ca="1" si="12"/>
        <v>17</v>
      </c>
      <c r="J14" s="13">
        <f t="shared" ref="J14:J15" ca="1" si="13">P13+1</f>
        <v>15</v>
      </c>
      <c r="K14" s="14">
        <f t="shared" ref="K14:P14" ca="1" si="14">J14+1</f>
        <v>16</v>
      </c>
      <c r="L14" s="14">
        <f t="shared" ca="1" si="14"/>
        <v>17</v>
      </c>
      <c r="M14" s="14">
        <f t="shared" ca="1" si="14"/>
        <v>18</v>
      </c>
      <c r="N14" s="14">
        <f t="shared" ca="1" si="14"/>
        <v>19</v>
      </c>
      <c r="O14" s="14">
        <f t="shared" ca="1" si="14"/>
        <v>20</v>
      </c>
      <c r="P14" s="15">
        <f t="shared" ca="1" si="14"/>
        <v>21</v>
      </c>
    </row>
    <row r="15" spans="2:19" ht="29.25" customHeight="1" x14ac:dyDescent="0.25">
      <c r="B15" s="13">
        <f t="shared" ca="1" si="11"/>
        <v>18</v>
      </c>
      <c r="C15" s="14">
        <f t="shared" ref="C15:H15" ca="1" si="15">B15+1</f>
        <v>19</v>
      </c>
      <c r="D15" s="14">
        <f t="shared" ca="1" si="15"/>
        <v>20</v>
      </c>
      <c r="E15" s="14">
        <f t="shared" ca="1" si="15"/>
        <v>21</v>
      </c>
      <c r="F15" s="14">
        <f t="shared" ca="1" si="15"/>
        <v>22</v>
      </c>
      <c r="G15" s="14">
        <f t="shared" ca="1" si="15"/>
        <v>23</v>
      </c>
      <c r="H15" s="15">
        <f t="shared" ca="1" si="15"/>
        <v>24</v>
      </c>
      <c r="J15" s="13">
        <f t="shared" ca="1" si="13"/>
        <v>22</v>
      </c>
      <c r="K15" s="14">
        <f t="shared" ref="K15:P15" ca="1" si="16">J15+1</f>
        <v>23</v>
      </c>
      <c r="L15" s="14">
        <f t="shared" ca="1" si="16"/>
        <v>24</v>
      </c>
      <c r="M15" s="14">
        <f t="shared" ca="1" si="16"/>
        <v>25</v>
      </c>
      <c r="N15" s="14">
        <f t="shared" ca="1" si="16"/>
        <v>26</v>
      </c>
      <c r="O15" s="14">
        <f t="shared" ca="1" si="16"/>
        <v>27</v>
      </c>
      <c r="P15" s="15">
        <f t="shared" ca="1" si="16"/>
        <v>28</v>
      </c>
    </row>
    <row r="16" spans="2:19" ht="29.25" customHeight="1" x14ac:dyDescent="0.25">
      <c r="B16" s="13">
        <f ca="1">IFERROR(IF(H15+1&gt;$D$10,"",H15+1),"")</f>
        <v>25</v>
      </c>
      <c r="C16" s="14">
        <f ca="1">IFERROR(IF(B16+1&gt;$D$10,"",B16+1),"")</f>
        <v>26</v>
      </c>
      <c r="D16" s="14">
        <f t="shared" ref="D16:H16" ca="1" si="17">IFERROR(IF(C16+1&gt;$D$10,"",C16+1),"")</f>
        <v>27</v>
      </c>
      <c r="E16" s="14">
        <f t="shared" ca="1" si="17"/>
        <v>28</v>
      </c>
      <c r="F16" s="14">
        <f t="shared" ca="1" si="17"/>
        <v>29</v>
      </c>
      <c r="G16" s="14">
        <f t="shared" ca="1" si="17"/>
        <v>30</v>
      </c>
      <c r="H16" s="15">
        <f t="shared" ca="1" si="17"/>
        <v>31</v>
      </c>
      <c r="J16" s="13">
        <f ca="1">IFERROR(IF(P15+1&gt;$L$10,"",P15+1),"")</f>
        <v>29</v>
      </c>
      <c r="K16" s="14">
        <f ca="1">IFERROR(IF(J16+1&gt;$L$10,"",J16+1),"")</f>
        <v>30</v>
      </c>
      <c r="L16" s="14" t="str">
        <f t="shared" ref="L16:P16" ca="1" si="18">IFERROR(IF(K16+1&gt;$L$10,"",K16+1),"")</f>
        <v/>
      </c>
      <c r="M16" s="14" t="str">
        <f t="shared" ca="1" si="18"/>
        <v/>
      </c>
      <c r="N16" s="14" t="str">
        <f t="shared" ca="1" si="18"/>
        <v/>
      </c>
      <c r="O16" s="14" t="str">
        <f t="shared" ca="1" si="18"/>
        <v/>
      </c>
      <c r="P16" s="15" t="str">
        <f t="shared" ca="1" si="18"/>
        <v/>
      </c>
    </row>
    <row r="17" spans="2:16" ht="29.25" customHeight="1" x14ac:dyDescent="0.25">
      <c r="B17" s="16" t="str">
        <f ca="1">IFERROR(IF(H16+1&gt;$D$10,"",H16+1),"")</f>
        <v/>
      </c>
      <c r="C17" s="17" t="str">
        <f ca="1">IFERROR(IF(B17+1&gt;$D$10,"",B17+1),"")</f>
        <v/>
      </c>
      <c r="D17" s="17" t="str">
        <f t="shared" ref="D17:H17" ca="1" si="19">IFERROR(IF(C17+1&gt;$D$10,"",C17+1),"")</f>
        <v/>
      </c>
      <c r="E17" s="17" t="str">
        <f t="shared" ca="1" si="19"/>
        <v/>
      </c>
      <c r="F17" s="17" t="str">
        <f t="shared" ca="1" si="19"/>
        <v/>
      </c>
      <c r="G17" s="17" t="str">
        <f t="shared" ca="1" si="19"/>
        <v/>
      </c>
      <c r="H17" s="18" t="str">
        <f t="shared" ca="1" si="19"/>
        <v/>
      </c>
      <c r="J17" s="16" t="str">
        <f ca="1">IFERROR(IF(P16+1&gt;$L$10,"",P16+1),"")</f>
        <v/>
      </c>
      <c r="K17" s="17" t="str">
        <f ca="1">IFERROR(IF(J17+1&gt;$L$10,"",J17+1),"")</f>
        <v/>
      </c>
      <c r="L17" s="17" t="str">
        <f t="shared" ref="L17:P17" ca="1" si="20">IFERROR(IF(K17+1&gt;$L$10,"",K17+1),"")</f>
        <v/>
      </c>
      <c r="M17" s="17" t="str">
        <f t="shared" ca="1" si="20"/>
        <v/>
      </c>
      <c r="N17" s="17" t="str">
        <f t="shared" ca="1" si="20"/>
        <v/>
      </c>
      <c r="O17" s="17" t="str">
        <f t="shared" ca="1" si="20"/>
        <v/>
      </c>
      <c r="P17" s="18" t="str">
        <f t="shared" ca="1" si="20"/>
        <v/>
      </c>
    </row>
  </sheetData>
  <mergeCells count="6">
    <mergeCell ref="S4:S9"/>
    <mergeCell ref="B1:P1"/>
    <mergeCell ref="B2:C2"/>
    <mergeCell ref="J2:K2"/>
    <mergeCell ref="B10:C10"/>
    <mergeCell ref="J10:K10"/>
  </mergeCells>
  <dataValidations xWindow="98" yWindow="315" count="20">
    <dataValidation allowBlank="1" showInputMessage="1" showErrorMessage="1" prompt="Tạo Lịch biểu học kỳ trong trang tính này. Nhập Năm trong ô R4, Ngày bắt đầu trong ô R6 và Ngày kết thúc trong ô R8. Lịch bốn tháng được cập nhật tự động" sqref="A1" xr:uid="{00000000-0002-0000-0300-000000000000}"/>
    <dataValidation allowBlank="1" showInputMessage="1" showErrorMessage="1" prompt="Nhập Năm vào ô bên dưới" sqref="R3" xr:uid="{00000000-0002-0000-0300-000001000000}"/>
    <dataValidation allowBlank="1" showInputMessage="1" showErrorMessage="1" prompt="Nhập Năm vào ô này" sqref="R4" xr:uid="{00000000-0002-0000-0300-000002000000}"/>
    <dataValidation allowBlank="1" showInputMessage="1" showErrorMessage="1" prompt="Nhập Ngày bắt đầu vào ô bên dưới" sqref="R5" xr:uid="{00000000-0002-0000-0300-000003000000}"/>
    <dataValidation allowBlank="1" showInputMessage="1" showErrorMessage="1" prompt="Nhập Ngày bắt đầu vào ô này" sqref="R6" xr:uid="{00000000-0002-0000-0300-000004000000}"/>
    <dataValidation allowBlank="1" showInputMessage="1" showErrorMessage="1" prompt="Nhập Ngày kết thúc vào ô bên dưới" sqref="R7" xr:uid="{00000000-0002-0000-0300-000005000000}"/>
    <dataValidation allowBlank="1" showInputMessage="1" showErrorMessage="1" prompt="Nhập Ngày kết thúc vào ô này" sqref="R8" xr:uid="{00000000-0002-0000-0300-000006000000}"/>
    <dataValidation allowBlank="1" showInputMessage="1" showErrorMessage="1" prompt="Lịch cho tháng này nằm trong các ô từ B3 đến H9, bên dưới. Tháng tiếp theo nằm trong các ô từ J3 đến P9. Tháng thứ ba nằm trong các ô từ B11 đến H17. Tháng thứ tư nằm trong các ô từ J11 đến P17" sqref="B2:C2" xr:uid="{00000000-0002-0000-0300-000007000000}"/>
    <dataValidation allowBlank="1" showInputMessage="1" showErrorMessage="1" prompt="Các ô từ B3 đến H3 chứa tên ngày trong tuần cho tháng trên đó. Ô này chứa ngày bắt đầu" sqref="B3 J3 B11 J11" xr:uid="{00000000-0002-0000-0300-000008000000}"/>
    <dataValidation allowBlank="1" showInputMessage="1" showErrorMessage="1" prompt="Ngày theo lịch trong tháng được cập nhật tự động trong các ô từ B4 đến H9. Ngày có hạn chốt sẽ được tô sáng bằng màu RGB R=222 G=56 B=0 " sqref="B4" xr:uid="{00000000-0002-0000-0300-000009000000}"/>
    <dataValidation allowBlank="1" showInputMessage="1" showErrorMessage="1" prompt="Lịch cho tháng này nằm trong ô bên dưới. Các ô từ J3 đến P3 chứa tên các ngày trong tuần cho lịch này" sqref="J2:K2" xr:uid="{00000000-0002-0000-0300-00000A000000}"/>
    <dataValidation allowBlank="1" showInputMessage="1" showErrorMessage="1" prompt="Ngày theo lịch trong tháng được cập nhật tự động trong các ô từ J4 đến P9. Ngày có hạn chốt sẽ được tô sáng bằng màu RGB R=222 G=56 B=0 " sqref="J4" xr:uid="{00000000-0002-0000-0300-00000C000000}"/>
    <dataValidation allowBlank="1" showInputMessage="1" showErrorMessage="1" prompt="Lịch cho tháng này nằm trong ô bên dưới. Các ô từ B11 đến H11 chứa tên các ngày trong tuần cho lịch này" sqref="B10:C10" xr:uid="{00000000-0002-0000-0300-00000D000000}"/>
    <dataValidation allowBlank="1" showInputMessage="1" showErrorMessage="1" prompt="Ngày theo lịch trong tháng được cập nhật tự động trong các ô từ B12 đến H17. Ngày có hạn chốt sẽ được tô sáng bằng màu RGB R=222 G=56 B=0 " sqref="B12" xr:uid="{00000000-0002-0000-0300-00000E000000}"/>
    <dataValidation allowBlank="1" showInputMessage="1" showErrorMessage="1" prompt="Lịch cho tháng này nằm trong ô bên dưới. Các ô từ J11 đến P11 chứa tên các ngày trong tuần cho lịch này_x000a_" sqref="J10:K10" xr:uid="{00000000-0002-0000-0300-00000F000000}"/>
    <dataValidation allowBlank="1" showInputMessage="1" showErrorMessage="1" prompt="Ngày theo lịch trong tháng được cập nhật tự động trong các ô từ J12 đến P17. Ngày có hạn chốt sẽ được tô sáng bằng màu RGB R=222 G=56 B=0 " sqref="J12" xr:uid="{00000000-0002-0000-0300-000010000000}"/>
    <dataValidation allowBlank="1" showInputMessage="1" showErrorMessage="1" prompt="MẸO LỊCH HỌC KỲ: _x000a__x000a_Nhập năm, ngày bắt đầu và ngày kết thúc để xem lịch biểu bốn tháng._x000a__x000a_Ngày có hạn chót hiển thị R=222, G=56, B=0" sqref="S4:S9" xr:uid="{00000000-0002-0000-0300-000011000000}"/>
    <dataValidation allowBlank="1" showInputMessage="1" showErrorMessage="1" prompt="Công thức để tạo ra một số ngày nhất định trong một tháng nằm trong ô này. Không xóa nội dung này" sqref="D2 L2 D10 L10" xr:uid="{00000000-0002-0000-0300-000012000000}"/>
    <dataValidation allowBlank="1" showInputMessage="1" showErrorMessage="1" prompt="Công thức để tạo ra tuần trong một tháng nằm trong ô này. Không xóa nội dung này" sqref="E2 M2 E10 M10" xr:uid="{00000000-0002-0000-0300-000013000000}"/>
    <dataValidation allowBlank="1" showInputMessage="1" showErrorMessage="1" prompt="Tiêu đề của trang tính này nằm trong ô này. Lịch bốn tháng nằm trong ô bên dưới. Mẹo nằm trong ô S4" sqref="B1:P1" xr:uid="{00000000-0002-0000-0300-000014000000}"/>
  </dataValidations>
  <printOptions horizontalCentered="1"/>
  <pageMargins left="0.25" right="0.25" top="0.75" bottom="0.75" header="0.3" footer="0.3"/>
  <pageSetup paperSize="9" orientation="landscape" r:id="rId1"/>
  <headerFooter differentFirst="1">
    <oddFooter>Page &amp;P of &amp;N</oddFooter>
  </headerFooter>
  <ignoredErrors>
    <ignoredError sqref="I4:J4 B4:H4 K4:P4 B12:H12 J12:P12" emptyCellReference="1"/>
  </ignoredErrors>
  <drawing r:id="rId2"/>
  <extLst>
    <ext xmlns:x14="http://schemas.microsoft.com/office/spreadsheetml/2009/9/main" uri="{78C0D931-6437-407d-A8EE-F0AAD7539E65}">
      <x14:conditionalFormattings>
        <x14:conditionalFormatting xmlns:xm="http://schemas.microsoft.com/office/excel/2006/main">
          <x14:cfRule type="expression" priority="106" id="{AF716392-6C16-49A1-B40C-1257678D6450}">
            <xm:f>(B12&lt;&gt;"")*(DATEVALUE(B12&amp;" "&amp;$B$10&amp;", "&amp;$R$4)&gt;=$R$6)*(DATEVALUE(B12&amp;" "&amp;$B$10&amp;", "&amp;$R$4)&lt;=$R$8)*(MATCH(DATEVALUE(B12&amp;" "&amp;$B$10&amp;", "&amp;$R$4),'Hạn chót'!$G:$G,0)&gt;0)</xm:f>
            <x14:dxf>
              <font>
                <b/>
                <i/>
                <color theme="4"/>
              </font>
            </x14:dxf>
          </x14:cfRule>
          <xm:sqref>B12:H17</xm:sqref>
        </x14:conditionalFormatting>
        <x14:conditionalFormatting xmlns:xm="http://schemas.microsoft.com/office/excel/2006/main">
          <x14:cfRule type="expression" priority="108" id="{83BB8D5E-7B5C-4566-A802-24F8F2D1A463}">
            <xm:f>(J12&lt;&gt;"")*(DATEVALUE(J12&amp;" "&amp;$J$10&amp;", "&amp;$R$4)&gt;=$R$6)*(DATEVALUE(J12&amp;" "&amp;$J$10&amp;", "&amp;$R$4)&lt;=$R$8)*(MATCH(DATEVALUE(J12&amp;" "&amp;$J$10&amp;", "&amp;$R$4),'Hạn chót'!$G:$G,0)&gt;0)</xm:f>
            <x14:dxf>
              <font>
                <b/>
                <i/>
                <color theme="4"/>
              </font>
            </x14:dxf>
          </x14:cfRule>
          <xm:sqref>J12:P17</xm:sqref>
        </x14:conditionalFormatting>
        <x14:conditionalFormatting xmlns:xm="http://schemas.microsoft.com/office/excel/2006/main">
          <x14:cfRule type="expression" priority="110" id="{6A42FF6F-2BB9-43AE-A8E1-70BD9879AB95}">
            <xm:f>(B4&lt;&gt;"")*(DATEVALUE(B4&amp;" "&amp;$B$2&amp;", "&amp;$R$4)&gt;=$R$6)*(DATEVALUE(B4&amp;" "&amp;$B$2&amp;", "&amp;$R$4)&lt;=$R$8)*(MATCH(DATEVALUE(B4&amp;" "&amp;$B$2&amp;", "&amp;$R$4),'Hạn chót'!$G:$G,0))</xm:f>
            <x14:dxf>
              <font>
                <b/>
                <i/>
                <color theme="4"/>
              </font>
            </x14:dxf>
          </x14:cfRule>
          <xm:sqref>B4:H9</xm:sqref>
        </x14:conditionalFormatting>
        <x14:conditionalFormatting xmlns:xm="http://schemas.microsoft.com/office/excel/2006/main">
          <x14:cfRule type="expression" priority="112" id="{25F2C936-614F-4406-9635-03B2F39A7B7A}">
            <xm:f>(J4&lt;&gt;"")*(DATEVALUE(J4&amp;" "&amp;$J$2&amp;", "&amp;$R$4)&gt;=$R$6)*(DATEVALUE(J4&amp;" "&amp;$J$2&amp;", "&amp;$R$4)&lt;=$R$8)*(MATCH(DATEVALUE(J4&amp;" "&amp;$J$2&amp;", "&amp;$R$4),'Hạn chót'!$G:$G,0)&gt;0)</xm:f>
            <x14:dxf>
              <font>
                <b/>
                <i/>
                <color theme="4"/>
              </font>
            </x14:dxf>
          </x14:cfRule>
          <xm:sqref>J4:P9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Trang tính</vt:lpstr>
      </vt:variant>
      <vt:variant>
        <vt:i4>4</vt:i4>
      </vt:variant>
      <vt:variant>
        <vt:lpstr>Phạm vi Có tên</vt:lpstr>
      </vt:variant>
      <vt:variant>
        <vt:i4>23</vt:i4>
      </vt:variant>
    </vt:vector>
  </HeadingPairs>
  <TitlesOfParts>
    <vt:vector size="27" baseType="lpstr">
      <vt:lpstr>Danh sách lớp học</vt:lpstr>
      <vt:lpstr>Hạn chót</vt:lpstr>
      <vt:lpstr>Lịch biểu Hàng tuần</vt:lpstr>
      <vt:lpstr>Lịch học kỳ</vt:lpstr>
      <vt:lpstr>ColumnTitleRegion1..H9.4</vt:lpstr>
      <vt:lpstr>ColumnTitleRegion2..P9.4</vt:lpstr>
      <vt:lpstr>ColumnTitleRegion3..H17.4</vt:lpstr>
      <vt:lpstr>ColumnTitleRegion4..P17.4</vt:lpstr>
      <vt:lpstr>ColumnTitleRegion5..R4.4</vt:lpstr>
      <vt:lpstr>ColumnTitleRegion6..R6.4</vt:lpstr>
      <vt:lpstr>ColumnTitleRegion7..R8.4</vt:lpstr>
      <vt:lpstr>Danh_sách_lớp_học</vt:lpstr>
      <vt:lpstr>DaysOfWeek</vt:lpstr>
      <vt:lpstr>'Danh sách lớp học'!Print_Titles</vt:lpstr>
      <vt:lpstr>'Hạn chót'!Print_Titles</vt:lpstr>
      <vt:lpstr>'Lịch biểu Hàng tuần'!Print_Titles</vt:lpstr>
      <vt:lpstr>ScheduleEnd</vt:lpstr>
      <vt:lpstr>ScheduleSemester</vt:lpstr>
      <vt:lpstr>ScheduleStart</vt:lpstr>
      <vt:lpstr>ScheduleYear</vt:lpstr>
      <vt:lpstr>Tiêu_đề_1</vt:lpstr>
      <vt:lpstr>Tiêu_đề_2</vt:lpstr>
      <vt:lpstr>Tiêu_đề_3</vt:lpstr>
      <vt:lpstr>'Danh sách lớp học'!Vùng_In</vt:lpstr>
      <vt:lpstr>'Hạn chót'!Vùng_In</vt:lpstr>
      <vt:lpstr>'Lịch biểu Hàng tuần'!Vùng_In</vt:lpstr>
      <vt:lpstr>'Lịch học kỳ'!Vùng_In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dcterms:created xsi:type="dcterms:W3CDTF">2018-03-21T08:11:08Z</dcterms:created>
  <dcterms:modified xsi:type="dcterms:W3CDTF">2019-05-10T05:48:25Z</dcterms:modified>
  <cp:version/>
</cp:coreProperties>
</file>