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0" yWindow="0" windowWidth="0" windowHeight="0"/>
  </bookViews>
  <sheets>
    <sheet name="Kiểm kê Thiết bị" sheetId="1" r:id="rId1"/>
    <sheet name="Thiết đặt" sheetId="2" r:id="rId2"/>
  </sheets>
  <definedNames>
    <definedName name="lstEmployees">tblEmployees[NHÂN VIÊN]</definedName>
    <definedName name="lstItems">tblItems[MỤC]</definedName>
    <definedName name="Slicer_ASSIGNED_TO">#N/A</definedName>
    <definedName name="valHSelection">'Kiểm kê Thiết bị'!$E$3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</extLst>
</workbook>
</file>

<file path=xl/calcChain.xml><?xml version="1.0" encoding="utf-8"?>
<calcChain xmlns="http://schemas.openxmlformats.org/spreadsheetml/2006/main">
  <c r="E29" i="1" l="1"/>
  <c r="F29" i="1" s="1"/>
  <c r="E23" i="1"/>
  <c r="F23" i="1" s="1"/>
  <c r="E31" i="1"/>
  <c r="F31" i="1" s="1"/>
  <c r="E30" i="1"/>
  <c r="F30" i="1" s="1"/>
  <c r="E26" i="1"/>
  <c r="F26" i="1" s="1"/>
  <c r="E14" i="1"/>
  <c r="F14" i="1" s="1"/>
  <c r="E19" i="1"/>
  <c r="F19" i="1" s="1"/>
  <c r="E15" i="1"/>
  <c r="F15" i="1" s="1"/>
  <c r="E9" i="1"/>
  <c r="F9" i="1" s="1"/>
  <c r="E11" i="1"/>
  <c r="F11" i="1" s="1"/>
  <c r="E6" i="1"/>
  <c r="F6" i="1" s="1"/>
  <c r="E12" i="1"/>
  <c r="F12" i="1" s="1"/>
  <c r="E35" i="1"/>
  <c r="F35" i="1" s="1"/>
  <c r="E34" i="1"/>
  <c r="F34" i="1" s="1"/>
  <c r="E33" i="1"/>
  <c r="F33" i="1" s="1"/>
  <c r="E32" i="1"/>
  <c r="F32" i="1" s="1"/>
  <c r="E28" i="1"/>
  <c r="F28" i="1" s="1"/>
  <c r="E27" i="1"/>
  <c r="F27" i="1" s="1"/>
  <c r="E25" i="1"/>
  <c r="F25" i="1" s="1"/>
  <c r="E24" i="1"/>
  <c r="F24" i="1" s="1"/>
  <c r="E22" i="1"/>
  <c r="F22" i="1" s="1"/>
  <c r="E21" i="1"/>
  <c r="F21" i="1" s="1"/>
  <c r="E20" i="1"/>
  <c r="F20" i="1" s="1"/>
  <c r="E18" i="1"/>
  <c r="F18" i="1" s="1"/>
  <c r="E17" i="1"/>
  <c r="F17" i="1" s="1"/>
  <c r="E16" i="1"/>
  <c r="F16" i="1" s="1"/>
  <c r="E13" i="1"/>
  <c r="F13" i="1" s="1"/>
  <c r="E10" i="1"/>
  <c r="F10" i="1" s="1"/>
  <c r="E8" i="1"/>
  <c r="F8" i="1" s="1"/>
  <c r="E7" i="1"/>
  <c r="F7" i="1" s="1"/>
</calcChain>
</file>

<file path=xl/sharedStrings.xml><?xml version="1.0" encoding="utf-8"?>
<sst xmlns="http://schemas.openxmlformats.org/spreadsheetml/2006/main" count="133" uniqueCount="73">
  <si>
    <t>ITEM0001</t>
  </si>
  <si>
    <t>ITEM0002</t>
  </si>
  <si>
    <t>ITEM0003</t>
  </si>
  <si>
    <t>ITEM0004</t>
  </si>
  <si>
    <t>ITEM0005</t>
  </si>
  <si>
    <t>ITEM0006</t>
  </si>
  <si>
    <t>ITEM0007</t>
  </si>
  <si>
    <t>ITEM0008</t>
  </si>
  <si>
    <t>ITEM0009</t>
  </si>
  <si>
    <t>ITEM0010</t>
  </si>
  <si>
    <t>ITEM0011</t>
  </si>
  <si>
    <t>ITEM0012</t>
  </si>
  <si>
    <t>ITEM0013</t>
  </si>
  <si>
    <t>ITEM0014</t>
  </si>
  <si>
    <t>ITEM0015</t>
  </si>
  <si>
    <t>ITEM0016</t>
  </si>
  <si>
    <t>ITEM0017</t>
  </si>
  <si>
    <t>ITEM0018</t>
  </si>
  <si>
    <t>ITEM0019</t>
  </si>
  <si>
    <t>ITEM0020</t>
  </si>
  <si>
    <t>ITEM0021</t>
  </si>
  <si>
    <t>ITEM0022</t>
  </si>
  <si>
    <t>ITEM0023</t>
  </si>
  <si>
    <t>ITEM0024</t>
  </si>
  <si>
    <t>ITEM0025</t>
  </si>
  <si>
    <t>ITEM0026</t>
  </si>
  <si>
    <t>ITEM0027</t>
  </si>
  <si>
    <t>ITEM0028</t>
  </si>
  <si>
    <t>ITEM0029</t>
  </si>
  <si>
    <t>ITEM0030</t>
  </si>
  <si>
    <t>Nhân viên 1</t>
  </si>
  <si>
    <t>Nhân viên 2</t>
  </si>
  <si>
    <t>Nhân viên 3</t>
  </si>
  <si>
    <t>Nhân viên 4</t>
  </si>
  <si>
    <t>Nhân viên 5</t>
  </si>
  <si>
    <t>Nhân viên 6</t>
  </si>
  <si>
    <t>Nhân viên 7</t>
  </si>
  <si>
    <t>Nhân viên 8</t>
  </si>
  <si>
    <t>Nhân viên 9</t>
  </si>
  <si>
    <t>Nhân viên 10</t>
  </si>
  <si>
    <t>Nhân viên 11</t>
  </si>
  <si>
    <t>Nhân viên 12</t>
  </si>
  <si>
    <t>Nhân viên 13</t>
  </si>
  <si>
    <t>Nhân viên 14</t>
  </si>
  <si>
    <t>Nhân viên 15</t>
  </si>
  <si>
    <t>Nhân viên 16</t>
  </si>
  <si>
    <t>Nhân viên 17</t>
  </si>
  <si>
    <t>Nhân viên 18</t>
  </si>
  <si>
    <t>Nhân viên 19</t>
  </si>
  <si>
    <t>Nhân viên 20</t>
  </si>
  <si>
    <t>ghế</t>
  </si>
  <si>
    <t>máy pha cà phê</t>
  </si>
  <si>
    <t>máy copy</t>
  </si>
  <si>
    <t>máy tính để bàn</t>
  </si>
  <si>
    <t>khăn lau bụi (1 bộ)</t>
  </si>
  <si>
    <t>màn hình thêm</t>
  </si>
  <si>
    <t>máy in phun</t>
  </si>
  <si>
    <t>máy in laser</t>
  </si>
  <si>
    <t>bút viết bảng (3 gói)</t>
  </si>
  <si>
    <t>máy quét</t>
  </si>
  <si>
    <t>văn phòng phẩm</t>
  </si>
  <si>
    <t>bàn</t>
  </si>
  <si>
    <t>ổ đĩa USB</t>
  </si>
  <si>
    <t>bảng trắng</t>
  </si>
  <si>
    <t>NHÂN VIÊN</t>
  </si>
  <si>
    <t>MỤC</t>
  </si>
  <si>
    <t>ID THIẾT BỊ</t>
  </si>
  <si>
    <t>TÊN MỤC</t>
  </si>
  <si>
    <t>Tô sáng những mục cũ hơn:</t>
  </si>
  <si>
    <t>THỜI GIAN SỬ DỤNG THIẾT BỊ</t>
  </si>
  <si>
    <t>NGÀY CẤP</t>
  </si>
  <si>
    <t>CẤP CHO</t>
  </si>
  <si>
    <t>máy tính xách tay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</si>
</sst>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\ &quot;Ngày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3"/>
    </font>
    <font>
      <b/>
      <i/>
      <sz val="16"/>
      <color rgb="FF1A506C"/>
      <name val="Times New Roman"/>
      <family val="1"/>
      <charset val="163"/>
    </font>
    <font>
      <sz val="16"/>
      <color theme="1"/>
      <name val="Times New Roman"/>
      <family val="1"/>
      <charset val="163"/>
    </font>
    <font>
      <sz val="11"/>
      <color rgb="FF1A1A1A"/>
      <name val="Times New Roman"/>
      <family val="1"/>
      <charset val="163"/>
    </font>
    <font>
      <sz val="32"/>
      <color theme="4"/>
      <name val="Times New Roman"/>
      <family val="1"/>
      <charset val="163"/>
    </font>
    <font>
      <sz val="11"/>
      <color theme="1" tint="0.49998474074526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DDF0EC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rgb="FF8C8C8C"/>
      </right>
      <top style="thin">
        <color rgb="FFFFFFFF"/>
      </top>
      <bottom style="thin">
        <color rgb="FFFFFFFF"/>
      </bottom>
      <diagonal/>
    </border>
    <border>
      <left/>
      <right style="thin">
        <color rgb="FF8C8C8C"/>
      </right>
      <top style="thin">
        <color rgb="FFFFFFFF"/>
      </top>
      <bottom/>
      <diagonal/>
    </border>
    <border>
      <left/>
      <right style="thin">
        <color rgb="FF8C8C8C"/>
      </right>
      <top/>
      <bottom style="thin">
        <color rgb="FFFFFFFF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4" fillId="2" borderId="3" xfId="0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 applyFill="1" applyBorder="1" applyAlignment="1">
      <alignment horizontal="left" indent="1"/>
    </xf>
    <xf numFmtId="0" fontId="7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Bình thường" xfId="0" builtinId="0"/>
  </cellStyles>
  <dxfs count="18"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5" formatCode="0\ &quot;Ngày&quot;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6" formatCode="dd/mm/yyyy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>
          <bgColor theme="5" tint="0.749961851863155"/>
        </patternFill>
      </fill>
    </dxf>
    <dxf>
      <font>
        <b/>
        <i val="0"/>
        <sz val="14"/>
        <color theme="5" tint="-0.24994659260841701"/>
        <name val="Times New Roman"/>
        <scheme val="none"/>
      </font>
      <border diagonalUp="0" diagonalDown="0">
        <left/>
        <right/>
        <top/>
        <bottom/>
        <vertical/>
        <horizontal/>
      </border>
    </dxf>
    <dxf>
      <font>
        <color theme="1"/>
        <name val="Times New Roman"/>
        <scheme val="none"/>
      </font>
      <border diagonalUp="0" diagonalDown="0">
        <left/>
        <right/>
        <top/>
        <bottom/>
        <vertical/>
        <horizontal/>
      </border>
    </dxf>
    <dxf>
      <font>
        <b/>
        <i val="0"/>
        <color theme="5" tint="-0.24994659260841701"/>
      </font>
      <fill>
        <patternFill patternType="none">
          <fgColor indexed="64"/>
          <bgColor auto="1"/>
        </patternFill>
      </fill>
      <border>
        <horizontal/>
      </border>
    </dxf>
    <dxf>
      <font>
        <color theme="3"/>
      </font>
      <fill>
        <patternFill>
          <bgColor theme="4" tint="0.79998168889431442"/>
        </patternFill>
      </fill>
      <border>
        <left/>
        <right style="thin">
          <color theme="3" tint="0.499984740745262"/>
        </right>
        <top/>
        <bottom/>
        <vertical style="thin">
          <color theme="3" tint="0.499984740745262"/>
        </vertical>
        <horizontal style="thin">
          <color theme="0"/>
        </horizontal>
      </border>
    </dxf>
  </dxfs>
  <tableStyles count="2" defaultTableStyle="Employee Equipment Inventory" defaultPivotStyle="PivotStyleLight16">
    <tableStyle name="Employee Equipment Inventory" pivot="0" count="2">
      <tableStyleElement type="wholeTable" dxfId="17"/>
      <tableStyleElement type="headerRow" dxfId="16"/>
    </tableStyle>
    <tableStyle name="Employee Equipment Inventory Slicer" pivot="0" table="0" count="10">
      <tableStyleElement type="wholeTable" dxfId="15"/>
      <tableStyleElement type="headerRow" dxfId="14"/>
    </tableStyle>
  </tableStyles>
  <extLst>
    <ext xmlns:x14="http://schemas.microsoft.com/office/spreadsheetml/2009/9/main" uri="{46F421CA-312F-682f-3DD2-61675219B42D}">
      <x14:dxfs count="8">
        <dxf>
          <font>
            <color theme="0" tint="-0.24994659260841701"/>
            <name val="Times New Roman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24994659260841701"/>
            <name val="Times New Roman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Times New Roman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Times New Roman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  <name val="Times New Roman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  <name val="Times New Roman"/>
            <scheme val="none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  <name val="Times New Roman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  <name val="Times New Roman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Equipment Inventory Slicer">
        <x14:slicerStyle name="Employee Equipment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firstButton="1" fmlaLink="'Kiểm kê Thiết bị'!$E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200658</xdr:colOff>
      <xdr:row>2</xdr:row>
      <xdr:rowOff>2140</xdr:rowOff>
    </xdr:from>
    <xdr:ext cx="1097280" cy="264560"/>
    <xdr:sp macro="" textlink="">
      <xdr:nvSpPr>
        <xdr:cNvPr id="10" name="Nút tùy chọn 1 Văn bản" descr="&quot;&quot;" title="tùy chọn không tô sáng"/>
        <xdr:cNvSpPr txBox="1"/>
      </xdr:nvSpPr>
      <xdr:spPr>
        <a:xfrm>
          <a:off x="5353683" y="592690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không tô sáng</a:t>
          </a:r>
        </a:p>
      </xdr:txBody>
    </xdr:sp>
    <xdr:clientData/>
  </xdr:oneCellAnchor>
  <xdr:oneCellAnchor>
    <xdr:from>
      <xdr:col>5</xdr:col>
      <xdr:colOff>388714</xdr:colOff>
      <xdr:row>2</xdr:row>
      <xdr:rowOff>11665</xdr:rowOff>
    </xdr:from>
    <xdr:ext cx="1097280" cy="264560"/>
    <xdr:sp macro="" textlink="">
      <xdr:nvSpPr>
        <xdr:cNvPr id="15" name="Nút tùy chọn 2 Văn bản" descr="&quot;&quot;" title="Tùy chọn 3 tháng"/>
        <xdr:cNvSpPr txBox="1"/>
      </xdr:nvSpPr>
      <xdr:spPr>
        <a:xfrm>
          <a:off x="6818089" y="602215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 tháng</a:t>
          </a:r>
        </a:p>
      </xdr:txBody>
    </xdr:sp>
    <xdr:clientData/>
  </xdr:oneCellAnchor>
  <xdr:oneCellAnchor>
    <xdr:from>
      <xdr:col>4</xdr:col>
      <xdr:colOff>200658</xdr:colOff>
      <xdr:row>2</xdr:row>
      <xdr:rowOff>192079</xdr:rowOff>
    </xdr:from>
    <xdr:ext cx="1097280" cy="264560"/>
    <xdr:sp macro="" textlink="">
      <xdr:nvSpPr>
        <xdr:cNvPr id="16" name="Nút tùy chọn 3 Văn bản" descr="&quot;&quot;" title="Tùy chọn một tháng"/>
        <xdr:cNvSpPr txBox="1"/>
      </xdr:nvSpPr>
      <xdr:spPr>
        <a:xfrm>
          <a:off x="5353683" y="782629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một tháng</a:t>
          </a:r>
          <a:endParaRPr lang="en-US" sz="1100">
            <a:solidFill>
              <a:schemeClr val="accent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388714</xdr:colOff>
      <xdr:row>2</xdr:row>
      <xdr:rowOff>192079</xdr:rowOff>
    </xdr:from>
    <xdr:ext cx="1097280" cy="264560"/>
    <xdr:sp macro="" textlink="">
      <xdr:nvSpPr>
        <xdr:cNvPr id="17" name="Nút tùy chọn 4 Văn bản" descr="&quot;&quot;" title="Tùy chọn một năm"/>
        <xdr:cNvSpPr txBox="1"/>
      </xdr:nvSpPr>
      <xdr:spPr>
        <a:xfrm>
          <a:off x="6818089" y="782629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một năm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</xdr:row>
          <xdr:rowOff>57150</xdr:rowOff>
        </xdr:from>
        <xdr:to>
          <xdr:col>4</xdr:col>
          <xdr:colOff>1276350</xdr:colOff>
          <xdr:row>2</xdr:row>
          <xdr:rowOff>228600</xdr:rowOff>
        </xdr:to>
        <xdr:sp macro="" textlink="">
          <xdr:nvSpPr>
            <xdr:cNvPr id="1026" name="Nút tùy chọn 1" descr="tùy chọn không tô sá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</xdr:row>
          <xdr:rowOff>57150</xdr:rowOff>
        </xdr:from>
        <xdr:to>
          <xdr:col>5</xdr:col>
          <xdr:colOff>1447800</xdr:colOff>
          <xdr:row>2</xdr:row>
          <xdr:rowOff>228600</xdr:rowOff>
        </xdr:to>
        <xdr:sp macro="" textlink="">
          <xdr:nvSpPr>
            <xdr:cNvPr id="1030" name="Nút tùy chọn 2" descr="Tùy chọn 3 tháng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</xdr:row>
          <xdr:rowOff>228600</xdr:rowOff>
        </xdr:from>
        <xdr:to>
          <xdr:col>4</xdr:col>
          <xdr:colOff>1276350</xdr:colOff>
          <xdr:row>2</xdr:row>
          <xdr:rowOff>409575</xdr:rowOff>
        </xdr:to>
        <xdr:sp macro="" textlink="">
          <xdr:nvSpPr>
            <xdr:cNvPr id="1031" name="Nút tùy chọn 3" descr="Tùy chọn một tháng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</xdr:row>
          <xdr:rowOff>228600</xdr:rowOff>
        </xdr:from>
        <xdr:to>
          <xdr:col>5</xdr:col>
          <xdr:colOff>1447800</xdr:colOff>
          <xdr:row>2</xdr:row>
          <xdr:rowOff>409575</xdr:rowOff>
        </xdr:to>
        <xdr:sp macro="" textlink="">
          <xdr:nvSpPr>
            <xdr:cNvPr id="1032" name="Nút tùy chọn 4" descr="Tùy chọn một năm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0</xdr:colOff>
      <xdr:row>0</xdr:row>
      <xdr:rowOff>86344</xdr:rowOff>
    </xdr:from>
    <xdr:ext cx="2990849" cy="1190006"/>
    <xdr:sp macro="" textlink="">
      <xdr:nvSpPr>
        <xdr:cNvPr id="4" name="Chức danh" descr="&quot;&quot;" title="Kiểm kê Thiết bị Nhân viên"/>
        <xdr:cNvSpPr txBox="1"/>
      </xdr:nvSpPr>
      <xdr:spPr>
        <a:xfrm>
          <a:off x="219075" y="86344"/>
          <a:ext cx="2990849" cy="11900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vi-VN" sz="3200" b="0">
              <a:solidFill>
                <a:schemeClr val="accent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KIỂM KÊ </a:t>
          </a:r>
          <a:br>
            <a:rPr lang="vi-VN" sz="3200" b="0">
              <a:solidFill>
                <a:schemeClr val="accent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vi-VN" sz="3200" b="0">
              <a:solidFill>
                <a:schemeClr val="accent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THIẾT BỊ </a:t>
          </a:r>
          <a:br>
            <a:rPr lang="vi-VN" sz="3200" b="0">
              <a:solidFill>
                <a:schemeClr val="accent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vi-VN" sz="3200" b="0">
              <a:solidFill>
                <a:schemeClr val="accent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NHÂN VIÊN </a:t>
          </a:r>
          <a:endParaRPr lang="en-US" sz="3200" b="0">
            <a:solidFill>
              <a:schemeClr val="accent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absolute">
    <xdr:from>
      <xdr:col>6</xdr:col>
      <xdr:colOff>247650</xdr:colOff>
      <xdr:row>4</xdr:row>
      <xdr:rowOff>114301</xdr:rowOff>
    </xdr:from>
    <xdr:to>
      <xdr:col>9</xdr:col>
      <xdr:colOff>495300</xdr:colOff>
      <xdr:row>17</xdr:row>
      <xdr:rowOff>161925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ĐƯỢC GIAO CH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ĐƯỢC GIAO CH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648825" y="1504951"/>
              <a:ext cx="2076450" cy="28384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_Thïs shåpê ®ép®èséñts ª tæblè slî¢é®. Tåblé slíçé®s ª®ê sûppó®têđ ïñ Excel 2013 œ® låtê®.ệôụộịếừ_
_Íƒ thé shápë wăs mø₫îƒîéđ îñ ªñ êä®lîé® vè®sïơñ öƒ Ë×¢êl, ö® ïƒ thé w¤®kböôk wăs såvéđ îñ Ê×çèl 2007 °® ëå®lîè®, thé slî¢é® ¢äñ't bê ùsêđ.ệôụộịếừặệô_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190499</xdr:colOff>
      <xdr:row>0</xdr:row>
      <xdr:rowOff>237272</xdr:rowOff>
    </xdr:from>
    <xdr:ext cx="4924425" cy="810478"/>
    <xdr:sp macro="" textlink="">
      <xdr:nvSpPr>
        <xdr:cNvPr id="2" name="Chức danh" descr="Danh sách Thiết bị &amp; Nhân viên" title="Chức danh"/>
        <xdr:cNvSpPr txBox="1"/>
      </xdr:nvSpPr>
      <xdr:spPr>
        <a:xfrm>
          <a:off x="190499" y="237272"/>
          <a:ext cx="4924425" cy="8104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en-US" sz="3200" b="0">
              <a:solidFill>
                <a:schemeClr val="accent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DANH SÁCH THIẾT BỊ &amp;</a:t>
          </a:r>
          <a:br>
            <a:rPr lang="en-US" sz="3200" b="0">
              <a:solidFill>
                <a:schemeClr val="accent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3200" b="0">
              <a:solidFill>
                <a:schemeClr val="accent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NHÂN VIÊN</a:t>
          </a:r>
        </a:p>
      </xdr:txBody>
    </xdr:sp>
    <xdr:clientData/>
  </xdr:one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ASSIGNED_TO" sourceName="CẤP CHO">
  <extLst>
    <x:ext xmlns:x15="http://schemas.microsoft.com/office/spreadsheetml/2010/11/main" uri="{2F2917AC-EB37-4324-AD4E-5DD8C200BD13}">
      <x15:tableSlicerCache tableId="3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ĐƯỢC GIAO CHO" cache="Slicer_ASSIGNED_TO" caption="CẤP CHO" rowHeight="241300"/>
</slicers>
</file>

<file path=xl/tables/table1.xml><?xml version="1.0" encoding="utf-8"?>
<table xmlns="http://schemas.openxmlformats.org/spreadsheetml/2006/main" id="3" name="tblEquipmentInventory" displayName="tblEquipmentInventory" ref="B5:F35" totalsRowShown="0" headerRowDxfId="12" dataDxfId="11">
  <autoFilter ref="B5:F35"/>
  <tableColumns count="5">
    <tableColumn id="3" name="ID THIẾT BỊ" dataDxfId="10"/>
    <tableColumn id="2" name="TÊN MỤC" dataDxfId="9"/>
    <tableColumn id="1" name="CẤP CHO" dataDxfId="8"/>
    <tableColumn id="4" name="NGÀY CẤP" dataDxfId="7"/>
    <tableColumn id="5" name="THỜI GIAN SỬ DỤNG THIẾT BỊ" dataDxfId="6">
      <calculatedColumnFormula>IF(tblEquipmentInventory[[#This Row],[NGÀY CẤP]]&lt;&gt;"",TODAY()-tblEquipmentInventory[[#This Row],[NGÀY CẤP]],"")</calculatedColumnFormula>
    </tableColumn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Kiểm kê Thiết bị" altTextSummary="List of equipment assigned to each employee along with Item Name, Equipment ID, Issue Date, and Age of Item."/>
    </ext>
  </extLst>
</table>
</file>

<file path=xl/tables/table2.xml><?xml version="1.0" encoding="utf-8"?>
<table xmlns="http://schemas.openxmlformats.org/spreadsheetml/2006/main" id="1" name="tblEmployees" displayName="tblEmployees" ref="B3:B23" totalsRowShown="0" headerRowDxfId="5" dataDxfId="4">
  <tableColumns count="1">
    <tableColumn id="1" name="NHÂN VIÊN" dataDxfId="3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Nhân viên" altTextSummary="Danh sách tên nhân viên theo danh sách thả xuống trên trang tính Kiểm kê Thiết bị."/>
    </ext>
  </extLst>
</table>
</file>

<file path=xl/tables/table3.xml><?xml version="1.0" encoding="utf-8"?>
<table xmlns="http://schemas.openxmlformats.org/spreadsheetml/2006/main" id="2" name="tblItems" displayName="tblItems" ref="D3:D18" totalsRowShown="0" headerRowDxfId="2" dataDxfId="1">
  <sortState ref="D4:D18">
    <sortCondition ref="D4"/>
  </sortState>
  <tableColumns count="1">
    <tableColumn id="1" name="MỤC" dataDxfId="0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Mục" altTextSummary="Danh sách mục kiểm kê sẵn có như máy tính để bàn, máy in phun, ghế, bảng trắng, v.v.."/>
    </ext>
  </extLst>
</table>
</file>

<file path=xl/theme/theme1.xml><?xml version="1.0" encoding="utf-8"?>
<a:theme xmlns:a="http://schemas.openxmlformats.org/drawingml/2006/main" name="Office Theme">
  <a:themeElements>
    <a:clrScheme name="Equipment Inventory">
      <a:dk1>
        <a:sysClr val="windowText" lastClr="000000"/>
      </a:dk1>
      <a:lt1>
        <a:sysClr val="window" lastClr="FFFFFF"/>
      </a:lt1>
      <a:dk2>
        <a:srgbClr val="1A1A1A"/>
      </a:dk2>
      <a:lt2>
        <a:srgbClr val="FFFFFF"/>
      </a:lt2>
      <a:accent1>
        <a:srgbClr val="53B69D"/>
      </a:accent1>
      <a:accent2>
        <a:srgbClr val="236C92"/>
      </a:accent2>
      <a:accent3>
        <a:srgbClr val="8E8E8E"/>
      </a:accent3>
      <a:accent4>
        <a:srgbClr val="2D8BBB"/>
      </a:accent4>
      <a:accent5>
        <a:srgbClr val="A86C2A"/>
      </a:accent5>
      <a:accent6>
        <a:srgbClr val="667D2F"/>
      </a:accent6>
      <a:hlink>
        <a:srgbClr val="236C92"/>
      </a:hlink>
      <a:folHlink>
        <a:srgbClr val="97D3C4"/>
      </a:folHlink>
    </a:clrScheme>
    <a:fontScheme name="47 -  Employee Equipment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F35"/>
  <sheetViews>
    <sheetView showGridLines="0" tabSelected="1" topLeftCell="A4" zoomScaleNormal="100" workbookViewId="0">
      <selection activeCell="C20" sqref="C20"/>
    </sheetView>
  </sheetViews>
  <sheetFormatPr defaultRowHeight="15" x14ac:dyDescent="0.25"/>
  <cols>
    <col min="1" max="1" width="3.28515625" style="1" customWidth="1"/>
    <col min="2" max="2" width="20.5703125" style="1" customWidth="1"/>
    <col min="3" max="3" width="23.7109375" style="1" customWidth="1"/>
    <col min="4" max="4" width="25.28515625" style="8" customWidth="1"/>
    <col min="5" max="5" width="24.42578125" style="1" customWidth="1"/>
    <col min="6" max="6" width="43.7109375" style="12" customWidth="1"/>
    <col min="7" max="16384" width="9.140625" style="1"/>
  </cols>
  <sheetData>
    <row r="1" spans="2:6" ht="28.5" customHeight="1" x14ac:dyDescent="0.25">
      <c r="B1" s="17"/>
      <c r="C1" s="17"/>
      <c r="E1" s="18"/>
      <c r="F1" s="18"/>
    </row>
    <row r="2" spans="2:6" ht="18" customHeight="1" x14ac:dyDescent="0.25">
      <c r="B2" s="17"/>
      <c r="C2" s="17"/>
      <c r="E2" s="9" t="s">
        <v>68</v>
      </c>
      <c r="F2" s="10"/>
    </row>
    <row r="3" spans="2:6" ht="38.25" customHeight="1" x14ac:dyDescent="0.25">
      <c r="B3" s="17"/>
      <c r="C3" s="17"/>
      <c r="D3" s="14"/>
      <c r="E3" s="11">
        <v>4</v>
      </c>
    </row>
    <row r="4" spans="2:6" ht="24.75" customHeight="1" x14ac:dyDescent="0.25">
      <c r="D4" s="1"/>
      <c r="F4" s="1"/>
    </row>
    <row r="5" spans="2:6" ht="39.75" customHeight="1" x14ac:dyDescent="0.25">
      <c r="B5" s="16" t="s">
        <v>66</v>
      </c>
      <c r="C5" s="16" t="s">
        <v>67</v>
      </c>
      <c r="D5" s="16" t="s">
        <v>71</v>
      </c>
      <c r="E5" s="16" t="s">
        <v>70</v>
      </c>
      <c r="F5" s="16" t="s">
        <v>69</v>
      </c>
    </row>
    <row r="6" spans="2:6" x14ac:dyDescent="0.25">
      <c r="B6" s="6" t="s">
        <v>0</v>
      </c>
      <c r="C6" s="6" t="s">
        <v>50</v>
      </c>
      <c r="D6" s="6" t="s">
        <v>30</v>
      </c>
      <c r="E6" s="13">
        <f ca="1">TODAY()-25</f>
        <v>41254</v>
      </c>
      <c r="F6" s="15">
        <f ca="1">IF(tblEquipmentInventory[[#This Row],[NGÀY CẤP]]&lt;&gt;"",TODAY()-tblEquipmentInventory[[#This Row],[NGÀY CẤP]],"")</f>
        <v>25</v>
      </c>
    </row>
    <row r="7" spans="2:6" x14ac:dyDescent="0.25">
      <c r="B7" s="6" t="s">
        <v>1</v>
      </c>
      <c r="C7" s="6" t="s">
        <v>57</v>
      </c>
      <c r="D7" s="6" t="s">
        <v>31</v>
      </c>
      <c r="E7" s="13">
        <f ca="1">TODAY()-479</f>
        <v>40800</v>
      </c>
      <c r="F7" s="15">
        <f ca="1">IF(tblEquipmentInventory[[#This Row],[NGÀY CẤP]]&lt;&gt;"",TODAY()-tblEquipmentInventory[[#This Row],[NGÀY CẤP]],"")</f>
        <v>479</v>
      </c>
    </row>
    <row r="8" spans="2:6" x14ac:dyDescent="0.25">
      <c r="B8" s="6" t="s">
        <v>2</v>
      </c>
      <c r="C8" s="6" t="s">
        <v>59</v>
      </c>
      <c r="D8" s="6" t="s">
        <v>32</v>
      </c>
      <c r="E8" s="13">
        <f ca="1">TODAY()-177</f>
        <v>41102</v>
      </c>
      <c r="F8" s="15">
        <f ca="1">IF(tblEquipmentInventory[[#This Row],[NGÀY CẤP]]&lt;&gt;"",TODAY()-tblEquipmentInventory[[#This Row],[NGÀY CẤP]],"")</f>
        <v>177</v>
      </c>
    </row>
    <row r="9" spans="2:6" x14ac:dyDescent="0.25">
      <c r="B9" s="6" t="s">
        <v>3</v>
      </c>
      <c r="C9" s="6" t="s">
        <v>57</v>
      </c>
      <c r="D9" s="6" t="s">
        <v>36</v>
      </c>
      <c r="E9" s="13">
        <f ca="1">TODAY()-18</f>
        <v>41261</v>
      </c>
      <c r="F9" s="15">
        <f ca="1">IF(tblEquipmentInventory[[#This Row],[NGÀY CẤP]]&lt;&gt;"",TODAY()-tblEquipmentInventory[[#This Row],[NGÀY CẤP]],"")</f>
        <v>18</v>
      </c>
    </row>
    <row r="10" spans="2:6" x14ac:dyDescent="0.25">
      <c r="B10" s="6" t="s">
        <v>4</v>
      </c>
      <c r="C10" s="6" t="s">
        <v>51</v>
      </c>
      <c r="D10" s="6" t="s">
        <v>49</v>
      </c>
      <c r="E10" s="13">
        <f ca="1">TODAY()-227</f>
        <v>41052</v>
      </c>
      <c r="F10" s="15">
        <f ca="1">IF(tblEquipmentInventory[[#This Row],[NGÀY CẤP]]&lt;&gt;"",TODAY()-tblEquipmentInventory[[#This Row],[NGÀY CẤP]],"")</f>
        <v>227</v>
      </c>
    </row>
    <row r="11" spans="2:6" x14ac:dyDescent="0.25">
      <c r="B11" s="6" t="s">
        <v>5</v>
      </c>
      <c r="C11" s="6" t="s">
        <v>59</v>
      </c>
      <c r="D11" s="6" t="s">
        <v>43</v>
      </c>
      <c r="E11" s="13">
        <f ca="1">TODAY()-50</f>
        <v>41229</v>
      </c>
      <c r="F11" s="15">
        <f ca="1">IF(tblEquipmentInventory[[#This Row],[NGÀY CẤP]]&lt;&gt;"",TODAY()-tblEquipmentInventory[[#This Row],[NGÀY CẤP]],"")</f>
        <v>50</v>
      </c>
    </row>
    <row r="12" spans="2:6" x14ac:dyDescent="0.25">
      <c r="B12" s="6" t="s">
        <v>6</v>
      </c>
      <c r="C12" s="6" t="s">
        <v>61</v>
      </c>
      <c r="D12" s="6" t="s">
        <v>33</v>
      </c>
      <c r="E12" s="13">
        <f ca="1">TODAY()-120</f>
        <v>41159</v>
      </c>
      <c r="F12" s="15">
        <f ca="1">IF(tblEquipmentInventory[[#This Row],[NGÀY CẤP]]&lt;&gt;"",TODAY()-tblEquipmentInventory[[#This Row],[NGÀY CẤP]],"")</f>
        <v>120</v>
      </c>
    </row>
    <row r="13" spans="2:6" x14ac:dyDescent="0.25">
      <c r="B13" s="6" t="s">
        <v>7</v>
      </c>
      <c r="C13" s="6" t="s">
        <v>52</v>
      </c>
      <c r="D13" s="6" t="s">
        <v>41</v>
      </c>
      <c r="E13" s="13">
        <f ca="1">TODAY()-499</f>
        <v>40780</v>
      </c>
      <c r="F13" s="15">
        <f ca="1">IF(tblEquipmentInventory[[#This Row],[NGÀY CẤP]]&lt;&gt;"",TODAY()-tblEquipmentInventory[[#This Row],[NGÀY CẤP]],"")</f>
        <v>499</v>
      </c>
    </row>
    <row r="14" spans="2:6" x14ac:dyDescent="0.25">
      <c r="B14" s="6" t="s">
        <v>8</v>
      </c>
      <c r="C14" s="6" t="s">
        <v>55</v>
      </c>
      <c r="D14" s="6" t="s">
        <v>37</v>
      </c>
      <c r="E14" s="13">
        <f ca="1">TODAY()-30</f>
        <v>41249</v>
      </c>
      <c r="F14" s="15">
        <f ca="1">IF(tblEquipmentInventory[[#This Row],[NGÀY CẤP]]&lt;&gt;"",TODAY()-tblEquipmentInventory[[#This Row],[NGÀY CẤP]],"")</f>
        <v>30</v>
      </c>
    </row>
    <row r="15" spans="2:6" x14ac:dyDescent="0.25">
      <c r="B15" s="6" t="s">
        <v>9</v>
      </c>
      <c r="C15" s="6" t="s">
        <v>63</v>
      </c>
      <c r="D15" s="6" t="s">
        <v>48</v>
      </c>
      <c r="E15" s="13">
        <f ca="1">TODAY()-50</f>
        <v>41229</v>
      </c>
      <c r="F15" s="15">
        <f ca="1">IF(tblEquipmentInventory[[#This Row],[NGÀY CẤP]]&lt;&gt;"",TODAY()-tblEquipmentInventory[[#This Row],[NGÀY CẤP]],"")</f>
        <v>50</v>
      </c>
    </row>
    <row r="16" spans="2:6" x14ac:dyDescent="0.25">
      <c r="B16" s="6" t="s">
        <v>10</v>
      </c>
      <c r="C16" s="6" t="s">
        <v>52</v>
      </c>
      <c r="D16" s="6" t="s">
        <v>41</v>
      </c>
      <c r="E16" s="13">
        <f ca="1">TODAY()-450</f>
        <v>40829</v>
      </c>
      <c r="F16" s="15">
        <f ca="1">IF(tblEquipmentInventory[[#This Row],[NGÀY CẤP]]&lt;&gt;"",TODAY()-tblEquipmentInventory[[#This Row],[NGÀY CẤP]],"")</f>
        <v>450</v>
      </c>
    </row>
    <row r="17" spans="2:6" x14ac:dyDescent="0.25">
      <c r="B17" s="6" t="s">
        <v>11</v>
      </c>
      <c r="C17" s="6" t="s">
        <v>60</v>
      </c>
      <c r="D17" s="6" t="s">
        <v>47</v>
      </c>
      <c r="E17" s="13">
        <f ca="1">TODAY()-420</f>
        <v>40859</v>
      </c>
      <c r="F17" s="15">
        <f ca="1">IF(tblEquipmentInventory[[#This Row],[NGÀY CẤP]]&lt;&gt;"",TODAY()-tblEquipmentInventory[[#This Row],[NGÀY CẤP]],"")</f>
        <v>420</v>
      </c>
    </row>
    <row r="18" spans="2:6" x14ac:dyDescent="0.25">
      <c r="B18" s="6" t="s">
        <v>12</v>
      </c>
      <c r="C18" s="6" t="s">
        <v>55</v>
      </c>
      <c r="D18" s="6" t="s">
        <v>37</v>
      </c>
      <c r="E18" s="13">
        <f ca="1">TODAY()-250</f>
        <v>41029</v>
      </c>
      <c r="F18" s="15">
        <f ca="1">IF(tblEquipmentInventory[[#This Row],[NGÀY CẤP]]&lt;&gt;"",TODAY()-tblEquipmentInventory[[#This Row],[NGÀY CẤP]],"")</f>
        <v>250</v>
      </c>
    </row>
    <row r="19" spans="2:6" x14ac:dyDescent="0.25">
      <c r="B19" s="6" t="s">
        <v>13</v>
      </c>
      <c r="C19" s="6" t="s">
        <v>51</v>
      </c>
      <c r="D19" s="6" t="s">
        <v>38</v>
      </c>
      <c r="E19" s="13">
        <f ca="1">TODAY()-45</f>
        <v>41234</v>
      </c>
      <c r="F19" s="15">
        <f ca="1">IF(tblEquipmentInventory[[#This Row],[NGÀY CẤP]]&lt;&gt;"",TODAY()-tblEquipmentInventory[[#This Row],[NGÀY CẤP]],"")</f>
        <v>45</v>
      </c>
    </row>
    <row r="20" spans="2:6" x14ac:dyDescent="0.25">
      <c r="B20" s="6" t="s">
        <v>14</v>
      </c>
      <c r="C20" s="6" t="s">
        <v>60</v>
      </c>
      <c r="D20" s="6" t="s">
        <v>42</v>
      </c>
      <c r="E20" s="13">
        <f ca="1">TODAY()-502</f>
        <v>40777</v>
      </c>
      <c r="F20" s="15">
        <f ca="1">IF(tblEquipmentInventory[[#This Row],[NGÀY CẤP]]&lt;&gt;"",TODAY()-tblEquipmentInventory[[#This Row],[NGÀY CẤP]],"")</f>
        <v>502</v>
      </c>
    </row>
    <row r="21" spans="2:6" x14ac:dyDescent="0.25">
      <c r="B21" s="6" t="s">
        <v>15</v>
      </c>
      <c r="C21" s="6" t="s">
        <v>59</v>
      </c>
      <c r="D21" s="6" t="s">
        <v>30</v>
      </c>
      <c r="E21" s="13">
        <f ca="1">TODAY()-350</f>
        <v>40929</v>
      </c>
      <c r="F21" s="15">
        <f ca="1">IF(tblEquipmentInventory[[#This Row],[NGÀY CẤP]]&lt;&gt;"",TODAY()-tblEquipmentInventory[[#This Row],[NGÀY CẤP]],"")</f>
        <v>350</v>
      </c>
    </row>
    <row r="22" spans="2:6" x14ac:dyDescent="0.25">
      <c r="B22" s="6" t="s">
        <v>16</v>
      </c>
      <c r="C22" s="6" t="s">
        <v>52</v>
      </c>
      <c r="D22" s="6" t="s">
        <v>48</v>
      </c>
      <c r="E22" s="13">
        <f ca="1">TODAY()-125</f>
        <v>41154</v>
      </c>
      <c r="F22" s="15">
        <f ca="1">IF(tblEquipmentInventory[[#This Row],[NGÀY CẤP]]&lt;&gt;"",TODAY()-tblEquipmentInventory[[#This Row],[NGÀY CẤP]],"")</f>
        <v>125</v>
      </c>
    </row>
    <row r="23" spans="2:6" x14ac:dyDescent="0.25">
      <c r="B23" s="6" t="s">
        <v>17</v>
      </c>
      <c r="C23" s="6" t="s">
        <v>63</v>
      </c>
      <c r="D23" s="6" t="s">
        <v>44</v>
      </c>
      <c r="E23" s="13">
        <f ca="1">TODAY()-90</f>
        <v>41189</v>
      </c>
      <c r="F23" s="15">
        <f ca="1">IF(tblEquipmentInventory[[#This Row],[NGÀY CẤP]]&lt;&gt;"",TODAY()-tblEquipmentInventory[[#This Row],[NGÀY CẤP]],"")</f>
        <v>90</v>
      </c>
    </row>
    <row r="24" spans="2:6" x14ac:dyDescent="0.25">
      <c r="B24" s="6" t="s">
        <v>18</v>
      </c>
      <c r="C24" s="6" t="s">
        <v>50</v>
      </c>
      <c r="D24" s="6" t="s">
        <v>45</v>
      </c>
      <c r="E24" s="13">
        <f ca="1">TODAY()-730</f>
        <v>40549</v>
      </c>
      <c r="F24" s="15">
        <f ca="1">IF(tblEquipmentInventory[[#This Row],[NGÀY CẤP]]&lt;&gt;"",TODAY()-tblEquipmentInventory[[#This Row],[NGÀY CẤP]],"")</f>
        <v>730</v>
      </c>
    </row>
    <row r="25" spans="2:6" x14ac:dyDescent="0.25">
      <c r="B25" s="6" t="s">
        <v>19</v>
      </c>
      <c r="C25" s="6" t="s">
        <v>54</v>
      </c>
      <c r="D25" s="6" t="s">
        <v>32</v>
      </c>
      <c r="E25" s="13">
        <f ca="1">TODAY()-540</f>
        <v>40739</v>
      </c>
      <c r="F25" s="15">
        <f ca="1">IF(tblEquipmentInventory[[#This Row],[NGÀY CẤP]]&lt;&gt;"",TODAY()-tblEquipmentInventory[[#This Row],[NGÀY CẤP]],"")</f>
        <v>540</v>
      </c>
    </row>
    <row r="26" spans="2:6" x14ac:dyDescent="0.25">
      <c r="B26" s="6" t="s">
        <v>20</v>
      </c>
      <c r="C26" s="6" t="s">
        <v>57</v>
      </c>
      <c r="D26" s="6" t="s">
        <v>36</v>
      </c>
      <c r="E26" s="13">
        <f ca="1">TODAY()-18</f>
        <v>41261</v>
      </c>
      <c r="F26" s="15">
        <f ca="1">IF(tblEquipmentInventory[[#This Row],[NGÀY CẤP]]&lt;&gt;"",TODAY()-tblEquipmentInventory[[#This Row],[NGÀY CẤP]],"")</f>
        <v>18</v>
      </c>
    </row>
    <row r="27" spans="2:6" x14ac:dyDescent="0.25">
      <c r="B27" s="6" t="s">
        <v>21</v>
      </c>
      <c r="C27" s="6" t="s">
        <v>72</v>
      </c>
      <c r="D27" s="6" t="s">
        <v>37</v>
      </c>
      <c r="E27" s="13">
        <f ca="1">TODAY()-283</f>
        <v>40996</v>
      </c>
      <c r="F27" s="15">
        <f ca="1">IF(tblEquipmentInventory[[#This Row],[NGÀY CẤP]]&lt;&gt;"",TODAY()-tblEquipmentInventory[[#This Row],[NGÀY CẤP]],"")</f>
        <v>283</v>
      </c>
    </row>
    <row r="28" spans="2:6" x14ac:dyDescent="0.25">
      <c r="B28" s="6" t="s">
        <v>22</v>
      </c>
      <c r="C28" s="6" t="s">
        <v>60</v>
      </c>
      <c r="D28" s="6" t="s">
        <v>38</v>
      </c>
      <c r="E28" s="13">
        <f ca="1">TODAY()-479</f>
        <v>40800</v>
      </c>
      <c r="F28" s="15">
        <f ca="1">IF(tblEquipmentInventory[[#This Row],[NGÀY CẤP]]&lt;&gt;"",TODAY()-tblEquipmentInventory[[#This Row],[NGÀY CẤP]],"")</f>
        <v>479</v>
      </c>
    </row>
    <row r="29" spans="2:6" x14ac:dyDescent="0.25">
      <c r="B29" s="6" t="s">
        <v>23</v>
      </c>
      <c r="C29" s="6" t="s">
        <v>57</v>
      </c>
      <c r="D29" s="6" t="s">
        <v>48</v>
      </c>
      <c r="E29" s="13">
        <f ca="1">TODAY()-355</f>
        <v>40924</v>
      </c>
      <c r="F29" s="15">
        <f ca="1">IF(tblEquipmentInventory[[#This Row],[NGÀY CẤP]]&lt;&gt;"",TODAY()-tblEquipmentInventory[[#This Row],[NGÀY CẤP]],"")</f>
        <v>355</v>
      </c>
    </row>
    <row r="30" spans="2:6" x14ac:dyDescent="0.25">
      <c r="B30" s="6" t="s">
        <v>24</v>
      </c>
      <c r="C30" s="6" t="s">
        <v>61</v>
      </c>
      <c r="D30" s="6" t="s">
        <v>36</v>
      </c>
      <c r="E30" s="13">
        <f ca="1">TODAY()-28</f>
        <v>41251</v>
      </c>
      <c r="F30" s="15">
        <f ca="1">IF(tblEquipmentInventory[[#This Row],[NGÀY CẤP]]&lt;&gt;"",TODAY()-tblEquipmentInventory[[#This Row],[NGÀY CẤP]],"")</f>
        <v>28</v>
      </c>
    </row>
    <row r="31" spans="2:6" x14ac:dyDescent="0.25">
      <c r="B31" s="6" t="s">
        <v>25</v>
      </c>
      <c r="C31" s="6" t="s">
        <v>63</v>
      </c>
      <c r="D31" s="6" t="s">
        <v>37</v>
      </c>
      <c r="E31" s="13">
        <f ca="1">TODAY()-28</f>
        <v>41251</v>
      </c>
      <c r="F31" s="15">
        <f ca="1">IF(tblEquipmentInventory[[#This Row],[NGÀY CẤP]]&lt;&gt;"",TODAY()-tblEquipmentInventory[[#This Row],[NGÀY CẤP]],"")</f>
        <v>28</v>
      </c>
    </row>
    <row r="32" spans="2:6" x14ac:dyDescent="0.25">
      <c r="B32" s="6" t="s">
        <v>26</v>
      </c>
      <c r="C32" s="6" t="s">
        <v>72</v>
      </c>
      <c r="D32" s="6" t="s">
        <v>48</v>
      </c>
      <c r="E32" s="13">
        <f ca="1">TODAY()-736</f>
        <v>40543</v>
      </c>
      <c r="F32" s="15">
        <f ca="1">IF(tblEquipmentInventory[[#This Row],[NGÀY CẤP]]&lt;&gt;"",TODAY()-tblEquipmentInventory[[#This Row],[NGÀY CẤP]],"")</f>
        <v>736</v>
      </c>
    </row>
    <row r="33" spans="2:6" x14ac:dyDescent="0.25">
      <c r="B33" s="6" t="s">
        <v>27</v>
      </c>
      <c r="C33" s="6" t="s">
        <v>61</v>
      </c>
      <c r="D33" s="6" t="s">
        <v>41</v>
      </c>
      <c r="E33" s="13">
        <f ca="1">TODAY()-68</f>
        <v>41211</v>
      </c>
      <c r="F33" s="15">
        <f ca="1">IF(tblEquipmentInventory[[#This Row],[NGÀY CẤP]]&lt;&gt;"",TODAY()-tblEquipmentInventory[[#This Row],[NGÀY CẤP]],"")</f>
        <v>68</v>
      </c>
    </row>
    <row r="34" spans="2:6" x14ac:dyDescent="0.25">
      <c r="B34" s="6" t="s">
        <v>28</v>
      </c>
      <c r="C34" s="6" t="s">
        <v>59</v>
      </c>
      <c r="D34" s="6" t="s">
        <v>43</v>
      </c>
      <c r="E34" s="13">
        <f ca="1">TODAY()-67</f>
        <v>41212</v>
      </c>
      <c r="F34" s="15">
        <f ca="1">IF(tblEquipmentInventory[[#This Row],[NGÀY CẤP]]&lt;&gt;"",TODAY()-tblEquipmentInventory[[#This Row],[NGÀY CẤP]],"")</f>
        <v>67</v>
      </c>
    </row>
    <row r="35" spans="2:6" x14ac:dyDescent="0.25">
      <c r="B35" s="6" t="s">
        <v>29</v>
      </c>
      <c r="C35" s="6" t="s">
        <v>51</v>
      </c>
      <c r="D35" s="6" t="s">
        <v>32</v>
      </c>
      <c r="E35" s="13">
        <f ca="1">TODAY()-149</f>
        <v>41130</v>
      </c>
      <c r="F35" s="15">
        <f ca="1">IF(tblEquipmentInventory[[#This Row],[NGÀY CẤP]]&lt;&gt;"",TODAY()-tblEquipmentInventory[[#This Row],[NGÀY CẤP]],"")</f>
        <v>149</v>
      </c>
    </row>
  </sheetData>
  <mergeCells count="2">
    <mergeCell ref="B1:C3"/>
    <mergeCell ref="E1:F1"/>
  </mergeCells>
  <conditionalFormatting sqref="B6:F35">
    <cfRule type="expression" dxfId="13" priority="1">
      <formula>$F6&gt;CHOOSE(valHSelection,999999999,90,30,365)</formula>
    </cfRule>
  </conditionalFormatting>
  <dataValidations count="2">
    <dataValidation type="list" allowBlank="1" showInputMessage="1" sqref="D6:D35">
      <formula1>lstEmployees</formula1>
    </dataValidation>
    <dataValidation type="list" allowBlank="1" showInputMessage="1" sqref="C6:C35">
      <formula1>lstItems</formula1>
    </dataValidation>
  </dataValidations>
  <printOptions horizontalCentered="1"/>
  <pageMargins left="0.25" right="0.25" top="0.75" bottom="0.75" header="0.3" footer="0.3"/>
  <pageSetup scale="81" fitToHeight="0" orientation="portrait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Nút tùy chọn 1">
              <controlPr defaultSize="0" autoFill="0" autoLine="0" autoPict="0" altText="tùy chọn không tô sáng">
                <anchor moveWithCells="1">
                  <from>
                    <xdr:col>4</xdr:col>
                    <xdr:colOff>85725</xdr:colOff>
                    <xdr:row>2</xdr:row>
                    <xdr:rowOff>57150</xdr:rowOff>
                  </from>
                  <to>
                    <xdr:col>4</xdr:col>
                    <xdr:colOff>1276350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Nút tùy chọn 2">
              <controlPr defaultSize="0" autoFill="0" autoLine="0" autoPict="0" altText="Tùy chọn 3 tháng">
                <anchor moveWithCells="1">
                  <from>
                    <xdr:col>5</xdr:col>
                    <xdr:colOff>257175</xdr:colOff>
                    <xdr:row>2</xdr:row>
                    <xdr:rowOff>57150</xdr:rowOff>
                  </from>
                  <to>
                    <xdr:col>5</xdr:col>
                    <xdr:colOff>1447800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Nút tùy chọn 3">
              <controlPr defaultSize="0" autoFill="0" autoLine="0" autoPict="0" altText="Tùy chọn một tháng">
                <anchor moveWithCells="1">
                  <from>
                    <xdr:col>4</xdr:col>
                    <xdr:colOff>85725</xdr:colOff>
                    <xdr:row>2</xdr:row>
                    <xdr:rowOff>228600</xdr:rowOff>
                  </from>
                  <to>
                    <xdr:col>4</xdr:col>
                    <xdr:colOff>1276350</xdr:colOff>
                    <xdr:row>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Nút tùy chọn 4">
              <controlPr defaultSize="0" autoFill="0" autoLine="0" autoPict="0" altText="Tùy chọn một năm">
                <anchor moveWithCells="1">
                  <from>
                    <xdr:col>5</xdr:col>
                    <xdr:colOff>257175</xdr:colOff>
                    <xdr:row>2</xdr:row>
                    <xdr:rowOff>228600</xdr:rowOff>
                  </from>
                  <to>
                    <xdr:col>5</xdr:col>
                    <xdr:colOff>1447800</xdr:colOff>
                    <xdr:row>2</xdr:row>
                    <xdr:rowOff>409575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9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D23"/>
  <sheetViews>
    <sheetView showGridLines="0" workbookViewId="0">
      <selection activeCell="D12" sqref="D12"/>
    </sheetView>
  </sheetViews>
  <sheetFormatPr defaultRowHeight="15" x14ac:dyDescent="0.25"/>
  <cols>
    <col min="1" max="1" width="2.85546875" style="1" customWidth="1"/>
    <col min="2" max="2" width="26.28515625" style="1" customWidth="1"/>
    <col min="3" max="3" width="3.5703125" style="1" customWidth="1"/>
    <col min="4" max="4" width="24.7109375" style="1" customWidth="1"/>
    <col min="5" max="5" width="3.5703125" style="1" customWidth="1"/>
    <col min="6" max="6" width="9.140625" style="1" customWidth="1"/>
    <col min="7" max="16384" width="9.140625" style="1"/>
  </cols>
  <sheetData>
    <row r="1" spans="2:4" ht="41.25" customHeight="1" x14ac:dyDescent="0.25"/>
    <row r="2" spans="2:4" ht="41.25" customHeight="1" x14ac:dyDescent="0.25"/>
    <row r="3" spans="2:4" ht="29.25" customHeight="1" x14ac:dyDescent="0.25">
      <c r="B3" s="2" t="s">
        <v>64</v>
      </c>
      <c r="C3" s="3"/>
      <c r="D3" s="4" t="s">
        <v>65</v>
      </c>
    </row>
    <row r="4" spans="2:4" x14ac:dyDescent="0.25">
      <c r="B4" s="5" t="s">
        <v>30</v>
      </c>
      <c r="D4" s="6" t="s">
        <v>50</v>
      </c>
    </row>
    <row r="5" spans="2:4" x14ac:dyDescent="0.25">
      <c r="B5" s="5" t="s">
        <v>31</v>
      </c>
      <c r="D5" s="6" t="s">
        <v>51</v>
      </c>
    </row>
    <row r="6" spans="2:4" x14ac:dyDescent="0.25">
      <c r="B6" s="5" t="s">
        <v>32</v>
      </c>
      <c r="D6" s="6" t="s">
        <v>52</v>
      </c>
    </row>
    <row r="7" spans="2:4" x14ac:dyDescent="0.25">
      <c r="B7" s="5" t="s">
        <v>33</v>
      </c>
      <c r="D7" s="6" t="s">
        <v>53</v>
      </c>
    </row>
    <row r="8" spans="2:4" x14ac:dyDescent="0.25">
      <c r="B8" s="5" t="s">
        <v>34</v>
      </c>
      <c r="D8" s="6" t="s">
        <v>54</v>
      </c>
    </row>
    <row r="9" spans="2:4" x14ac:dyDescent="0.25">
      <c r="B9" s="5" t="s">
        <v>35</v>
      </c>
      <c r="D9" s="6" t="s">
        <v>55</v>
      </c>
    </row>
    <row r="10" spans="2:4" x14ac:dyDescent="0.25">
      <c r="B10" s="5" t="s">
        <v>36</v>
      </c>
      <c r="D10" s="6" t="s">
        <v>56</v>
      </c>
    </row>
    <row r="11" spans="2:4" x14ac:dyDescent="0.25">
      <c r="B11" s="5" t="s">
        <v>37</v>
      </c>
      <c r="D11" s="6" t="s">
        <v>72</v>
      </c>
    </row>
    <row r="12" spans="2:4" x14ac:dyDescent="0.25">
      <c r="B12" s="5" t="s">
        <v>38</v>
      </c>
      <c r="D12" s="6" t="s">
        <v>57</v>
      </c>
    </row>
    <row r="13" spans="2:4" x14ac:dyDescent="0.25">
      <c r="B13" s="5" t="s">
        <v>39</v>
      </c>
      <c r="D13" s="6" t="s">
        <v>58</v>
      </c>
    </row>
    <row r="14" spans="2:4" x14ac:dyDescent="0.25">
      <c r="B14" s="5" t="s">
        <v>40</v>
      </c>
      <c r="D14" s="6" t="s">
        <v>59</v>
      </c>
    </row>
    <row r="15" spans="2:4" x14ac:dyDescent="0.25">
      <c r="B15" s="5" t="s">
        <v>41</v>
      </c>
      <c r="D15" s="6" t="s">
        <v>60</v>
      </c>
    </row>
    <row r="16" spans="2:4" x14ac:dyDescent="0.25">
      <c r="B16" s="5" t="s">
        <v>42</v>
      </c>
      <c r="D16" s="6" t="s">
        <v>61</v>
      </c>
    </row>
    <row r="17" spans="2:4" x14ac:dyDescent="0.25">
      <c r="B17" s="5" t="s">
        <v>43</v>
      </c>
      <c r="D17" s="6" t="s">
        <v>62</v>
      </c>
    </row>
    <row r="18" spans="2:4" x14ac:dyDescent="0.25">
      <c r="B18" s="5" t="s">
        <v>44</v>
      </c>
      <c r="D18" s="6" t="s">
        <v>63</v>
      </c>
    </row>
    <row r="19" spans="2:4" x14ac:dyDescent="0.25">
      <c r="B19" s="5" t="s">
        <v>45</v>
      </c>
    </row>
    <row r="20" spans="2:4" x14ac:dyDescent="0.25">
      <c r="B20" s="5" t="s">
        <v>46</v>
      </c>
    </row>
    <row r="21" spans="2:4" x14ac:dyDescent="0.25">
      <c r="B21" s="5" t="s">
        <v>47</v>
      </c>
    </row>
    <row r="22" spans="2:4" x14ac:dyDescent="0.25">
      <c r="B22" s="5" t="s">
        <v>48</v>
      </c>
    </row>
    <row r="23" spans="2:4" x14ac:dyDescent="0.25">
      <c r="B23" s="7" t="s">
        <v>49</v>
      </c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3d27e29-ff2e-41a1-ae47-f7a39f7606c1" xsi:nil="true"/>
    <AssetExpire xmlns="33d27e29-ff2e-41a1-ae47-f7a39f7606c1">2029-01-01T08:00:00+00:00</AssetExpire>
    <CampaignTagsTaxHTField0 xmlns="33d27e29-ff2e-41a1-ae47-f7a39f7606c1">
      <Terms xmlns="http://schemas.microsoft.com/office/infopath/2007/PartnerControls"/>
    </CampaignTagsTaxHTField0>
    <IntlLangReviewDate xmlns="33d27e29-ff2e-41a1-ae47-f7a39f7606c1" xsi:nil="true"/>
    <TPFriendlyName xmlns="33d27e29-ff2e-41a1-ae47-f7a39f7606c1" xsi:nil="true"/>
    <IntlLangReview xmlns="33d27e29-ff2e-41a1-ae47-f7a39f7606c1">false</IntlLangReview>
    <LocLastLocAttemptVersionLookup xmlns="33d27e29-ff2e-41a1-ae47-f7a39f7606c1">854849</LocLastLocAttemptVersionLookup>
    <PolicheckWords xmlns="33d27e29-ff2e-41a1-ae47-f7a39f7606c1" xsi:nil="true"/>
    <SubmitterId xmlns="33d27e29-ff2e-41a1-ae47-f7a39f7606c1" xsi:nil="true"/>
    <AcquiredFrom xmlns="33d27e29-ff2e-41a1-ae47-f7a39f7606c1">Internal MS</AcquiredFrom>
    <EditorialStatus xmlns="33d27e29-ff2e-41a1-ae47-f7a39f7606c1">Complete</EditorialStatus>
    <Markets xmlns="33d27e29-ff2e-41a1-ae47-f7a39f7606c1"/>
    <OriginAsset xmlns="33d27e29-ff2e-41a1-ae47-f7a39f7606c1" xsi:nil="true"/>
    <AssetStart xmlns="33d27e29-ff2e-41a1-ae47-f7a39f7606c1">2012-08-30T21:19:00+00:00</AssetStart>
    <FriendlyTitle xmlns="33d27e29-ff2e-41a1-ae47-f7a39f7606c1" xsi:nil="true"/>
    <MarketSpecific xmlns="33d27e29-ff2e-41a1-ae47-f7a39f7606c1">false</MarketSpecific>
    <TPNamespace xmlns="33d27e29-ff2e-41a1-ae47-f7a39f7606c1" xsi:nil="true"/>
    <PublishStatusLookup xmlns="33d27e29-ff2e-41a1-ae47-f7a39f7606c1">
      <Value>78015</Value>
    </PublishStatusLookup>
    <APAuthor xmlns="33d27e29-ff2e-41a1-ae47-f7a39f7606c1">
      <UserInfo>
        <DisplayName>REDMOND\matthos</DisplayName>
        <AccountId>59</AccountId>
        <AccountType/>
      </UserInfo>
    </APAuthor>
    <TPCommandLine xmlns="33d27e29-ff2e-41a1-ae47-f7a39f7606c1" xsi:nil="true"/>
    <IntlLangReviewer xmlns="33d27e29-ff2e-41a1-ae47-f7a39f7606c1" xsi:nil="true"/>
    <OpenTemplate xmlns="33d27e29-ff2e-41a1-ae47-f7a39f7606c1">true</OpenTemplate>
    <CSXSubmissionDate xmlns="33d27e29-ff2e-41a1-ae47-f7a39f7606c1" xsi:nil="true"/>
    <TaxCatchAll xmlns="33d27e29-ff2e-41a1-ae47-f7a39f7606c1"/>
    <Manager xmlns="33d27e29-ff2e-41a1-ae47-f7a39f7606c1" xsi:nil="true"/>
    <NumericId xmlns="33d27e29-ff2e-41a1-ae47-f7a39f7606c1" xsi:nil="true"/>
    <ParentAssetId xmlns="33d27e29-ff2e-41a1-ae47-f7a39f7606c1" xsi:nil="true"/>
    <OriginalSourceMarket xmlns="33d27e29-ff2e-41a1-ae47-f7a39f7606c1">english</OriginalSourceMarket>
    <ApprovalStatus xmlns="33d27e29-ff2e-41a1-ae47-f7a39f7606c1">InProgress</ApprovalStatus>
    <TPComponent xmlns="33d27e29-ff2e-41a1-ae47-f7a39f7606c1" xsi:nil="true"/>
    <EditorialTags xmlns="33d27e29-ff2e-41a1-ae47-f7a39f7606c1" xsi:nil="true"/>
    <TPExecutable xmlns="33d27e29-ff2e-41a1-ae47-f7a39f7606c1" xsi:nil="true"/>
    <TPLaunchHelpLink xmlns="33d27e29-ff2e-41a1-ae47-f7a39f7606c1" xsi:nil="true"/>
    <LocComments xmlns="33d27e29-ff2e-41a1-ae47-f7a39f7606c1" xsi:nil="true"/>
    <LocRecommendedHandoff xmlns="33d27e29-ff2e-41a1-ae47-f7a39f7606c1" xsi:nil="true"/>
    <SourceTitle xmlns="33d27e29-ff2e-41a1-ae47-f7a39f7606c1" xsi:nil="true"/>
    <CSXUpdate xmlns="33d27e29-ff2e-41a1-ae47-f7a39f7606c1">false</CSXUpdate>
    <IntlLocPriority xmlns="33d27e29-ff2e-41a1-ae47-f7a39f7606c1" xsi:nil="true"/>
    <UAProjectedTotalWords xmlns="33d27e29-ff2e-41a1-ae47-f7a39f7606c1" xsi:nil="true"/>
    <AssetType xmlns="33d27e29-ff2e-41a1-ae47-f7a39f7606c1">TP</AssetType>
    <MachineTranslated xmlns="33d27e29-ff2e-41a1-ae47-f7a39f7606c1">false</MachineTranslated>
    <OutputCachingOn xmlns="33d27e29-ff2e-41a1-ae47-f7a39f7606c1">false</OutputCachingOn>
    <TemplateStatus xmlns="33d27e29-ff2e-41a1-ae47-f7a39f7606c1">Complete</TemplateStatus>
    <IsSearchable xmlns="33d27e29-ff2e-41a1-ae47-f7a39f7606c1">true</IsSearchable>
    <ContentItem xmlns="33d27e29-ff2e-41a1-ae47-f7a39f7606c1" xsi:nil="true"/>
    <HandoffToMSDN xmlns="33d27e29-ff2e-41a1-ae47-f7a39f7606c1" xsi:nil="true"/>
    <ShowIn xmlns="33d27e29-ff2e-41a1-ae47-f7a39f7606c1">Show everywhere</ShowIn>
    <ThumbnailAssetId xmlns="33d27e29-ff2e-41a1-ae47-f7a39f7606c1" xsi:nil="true"/>
    <UALocComments xmlns="33d27e29-ff2e-41a1-ae47-f7a39f7606c1" xsi:nil="true"/>
    <UALocRecommendation xmlns="33d27e29-ff2e-41a1-ae47-f7a39f7606c1">Localize</UALocRecommendation>
    <LastModifiedDateTime xmlns="33d27e29-ff2e-41a1-ae47-f7a39f7606c1" xsi:nil="true"/>
    <LegacyData xmlns="33d27e29-ff2e-41a1-ae47-f7a39f7606c1" xsi:nil="true"/>
    <LocManualTestRequired xmlns="33d27e29-ff2e-41a1-ae47-f7a39f7606c1">false</LocManualTestRequired>
    <LocMarketGroupTiers2 xmlns="33d27e29-ff2e-41a1-ae47-f7a39f7606c1" xsi:nil="true"/>
    <ClipArtFilename xmlns="33d27e29-ff2e-41a1-ae47-f7a39f7606c1" xsi:nil="true"/>
    <TPApplication xmlns="33d27e29-ff2e-41a1-ae47-f7a39f7606c1" xsi:nil="true"/>
    <CSXHash xmlns="33d27e29-ff2e-41a1-ae47-f7a39f7606c1" xsi:nil="true"/>
    <DirectSourceMarket xmlns="33d27e29-ff2e-41a1-ae47-f7a39f7606c1">english</DirectSourceMarket>
    <PrimaryImageGen xmlns="33d27e29-ff2e-41a1-ae47-f7a39f7606c1">false</PrimaryImageGen>
    <PlannedPubDate xmlns="33d27e29-ff2e-41a1-ae47-f7a39f7606c1" xsi:nil="true"/>
    <CSXSubmissionMarket xmlns="33d27e29-ff2e-41a1-ae47-f7a39f7606c1" xsi:nil="true"/>
    <Downloads xmlns="33d27e29-ff2e-41a1-ae47-f7a39f7606c1">0</Downloads>
    <ArtSampleDocs xmlns="33d27e29-ff2e-41a1-ae47-f7a39f7606c1" xsi:nil="true"/>
    <TrustLevel xmlns="33d27e29-ff2e-41a1-ae47-f7a39f7606c1">1 Microsoft Managed Content</TrustLevel>
    <BlockPublish xmlns="33d27e29-ff2e-41a1-ae47-f7a39f7606c1">false</BlockPublish>
    <TPLaunchHelpLinkType xmlns="33d27e29-ff2e-41a1-ae47-f7a39f7606c1">Template</TPLaunchHelpLinkType>
    <LocalizationTagsTaxHTField0 xmlns="33d27e29-ff2e-41a1-ae47-f7a39f7606c1">
      <Terms xmlns="http://schemas.microsoft.com/office/infopath/2007/PartnerControls"/>
    </LocalizationTagsTaxHTField0>
    <BusinessGroup xmlns="33d27e29-ff2e-41a1-ae47-f7a39f7606c1" xsi:nil="true"/>
    <Providers xmlns="33d27e29-ff2e-41a1-ae47-f7a39f7606c1" xsi:nil="true"/>
    <TemplateTemplateType xmlns="33d27e29-ff2e-41a1-ae47-f7a39f7606c1">Excel Spreadsheet Template</TemplateTemplateType>
    <TimesCloned xmlns="33d27e29-ff2e-41a1-ae47-f7a39f7606c1" xsi:nil="true"/>
    <TPAppVersion xmlns="33d27e29-ff2e-41a1-ae47-f7a39f7606c1" xsi:nil="true"/>
    <VoteCount xmlns="33d27e29-ff2e-41a1-ae47-f7a39f7606c1" xsi:nil="true"/>
    <FeatureTagsTaxHTField0 xmlns="33d27e29-ff2e-41a1-ae47-f7a39f7606c1">
      <Terms xmlns="http://schemas.microsoft.com/office/infopath/2007/PartnerControls"/>
    </FeatureTagsTaxHTField0>
    <Provider xmlns="33d27e29-ff2e-41a1-ae47-f7a39f7606c1" xsi:nil="true"/>
    <UACurrentWords xmlns="33d27e29-ff2e-41a1-ae47-f7a39f7606c1" xsi:nil="true"/>
    <AssetId xmlns="33d27e29-ff2e-41a1-ae47-f7a39f7606c1">TP103427400</AssetId>
    <TPClientViewer xmlns="33d27e29-ff2e-41a1-ae47-f7a39f7606c1" xsi:nil="true"/>
    <DSATActionTaken xmlns="33d27e29-ff2e-41a1-ae47-f7a39f7606c1" xsi:nil="true"/>
    <APEditor xmlns="33d27e29-ff2e-41a1-ae47-f7a39f7606c1">
      <UserInfo>
        <DisplayName/>
        <AccountId xsi:nil="true"/>
        <AccountType/>
      </UserInfo>
    </APEditor>
    <TPInstallLocation xmlns="33d27e29-ff2e-41a1-ae47-f7a39f7606c1" xsi:nil="true"/>
    <OOCacheId xmlns="33d27e29-ff2e-41a1-ae47-f7a39f7606c1" xsi:nil="true"/>
    <IsDeleted xmlns="33d27e29-ff2e-41a1-ae47-f7a39f7606c1">false</IsDeleted>
    <PublishTargets xmlns="33d27e29-ff2e-41a1-ae47-f7a39f7606c1">OfficeOnlineVNext</PublishTargets>
    <ApprovalLog xmlns="33d27e29-ff2e-41a1-ae47-f7a39f7606c1" xsi:nil="true"/>
    <BugNumber xmlns="33d27e29-ff2e-41a1-ae47-f7a39f7606c1" xsi:nil="true"/>
    <CrawlForDependencies xmlns="33d27e29-ff2e-41a1-ae47-f7a39f7606c1">false</CrawlForDependencies>
    <InternalTagsTaxHTField0 xmlns="33d27e29-ff2e-41a1-ae47-f7a39f7606c1">
      <Terms xmlns="http://schemas.microsoft.com/office/infopath/2007/PartnerControls"/>
    </InternalTagsTaxHTField0>
    <LastHandOff xmlns="33d27e29-ff2e-41a1-ae47-f7a39f7606c1" xsi:nil="true"/>
    <Milestone xmlns="33d27e29-ff2e-41a1-ae47-f7a39f7606c1" xsi:nil="true"/>
    <OriginalRelease xmlns="33d27e29-ff2e-41a1-ae47-f7a39f7606c1">15</OriginalRelease>
    <RecommendationsModifier xmlns="33d27e29-ff2e-41a1-ae47-f7a39f7606c1" xsi:nil="true"/>
    <ScenarioTagsTaxHTField0 xmlns="33d27e29-ff2e-41a1-ae47-f7a39f7606c1">
      <Terms xmlns="http://schemas.microsoft.com/office/infopath/2007/PartnerControls"/>
    </ScenarioTagsTaxHTField0>
    <UANotes xmlns="33d27e29-ff2e-41a1-ae47-f7a39f7606c1" xsi:nil="true"/>
    <NumOfRatings xmlns="33d27e29-ff2e-41a1-ae47-f7a39f7606c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FF56A22E162F645A87DF37DCD7CE6B30300551C514083F3BE438C342336EC41654F" ma:contentTypeVersion="16" ma:contentTypeDescription="Create a new document." ma:contentTypeScope="" ma:versionID="1626a88cf9243c940e1579bc8dfdd60e">
  <xsd:schema xmlns:xsd="http://www.w3.org/2001/XMLSchema" xmlns:xs="http://www.w3.org/2001/XMLSchema" xmlns:p="http://schemas.microsoft.com/office/2006/metadata/properties" xmlns:ns2="33d27e29-ff2e-41a1-ae47-f7a39f7606c1" targetNamespace="http://schemas.microsoft.com/office/2006/metadata/properties" ma:root="true" ma:fieldsID="afaff782cfd6a48151121d6c795b64d9" ns2:_="">
    <xsd:import namespace="33d27e29-ff2e-41a1-ae47-f7a39f7606c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27e29-ff2e-41a1-ae47-f7a39f7606c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1458372-b302-4d58-bc2c-e2d2a6eb91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4484C83-A176-47AF-A578-30038BF6400C}" ma:internalName="CSXSubmissionMarket" ma:readOnly="false" ma:showField="MarketName" ma:web="33d27e29-ff2e-41a1-ae47-f7a39f7606c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0a2c693-95b3-47d4-ade4-fcf69fc9c2b9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4605676C-2DF5-496F-A7C3-826740C2CAA6}" ma:internalName="InProjectListLookup" ma:readOnly="true" ma:showField="InProjectList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5837cd3-1e97-42f9-87ab-797680c5205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4605676C-2DF5-496F-A7C3-826740C2CAA6}" ma:internalName="LastCompleteVersionLookup" ma:readOnly="true" ma:showField="LastCompleteVersion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4605676C-2DF5-496F-A7C3-826740C2CAA6}" ma:internalName="LastPreviewErrorLookup" ma:readOnly="true" ma:showField="LastPreviewError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4605676C-2DF5-496F-A7C3-826740C2CAA6}" ma:internalName="LastPreviewResultLookup" ma:readOnly="true" ma:showField="LastPreviewResult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4605676C-2DF5-496F-A7C3-826740C2CAA6}" ma:internalName="LastPreviewAttemptDateLookup" ma:readOnly="true" ma:showField="LastPreviewAttemptDate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4605676C-2DF5-496F-A7C3-826740C2CAA6}" ma:internalName="LastPreviewedByLookup" ma:readOnly="true" ma:showField="LastPreviewedBy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4605676C-2DF5-496F-A7C3-826740C2CAA6}" ma:internalName="LastPreviewTimeLookup" ma:readOnly="true" ma:showField="LastPreviewTime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4605676C-2DF5-496F-A7C3-826740C2CAA6}" ma:internalName="LastPreviewVersionLookup" ma:readOnly="true" ma:showField="LastPreviewVersion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4605676C-2DF5-496F-A7C3-826740C2CAA6}" ma:internalName="LastPublishErrorLookup" ma:readOnly="true" ma:showField="LastPublishError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4605676C-2DF5-496F-A7C3-826740C2CAA6}" ma:internalName="LastPublishResultLookup" ma:readOnly="true" ma:showField="LastPublishResult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4605676C-2DF5-496F-A7C3-826740C2CAA6}" ma:internalName="LastPublishAttemptDateLookup" ma:readOnly="true" ma:showField="LastPublishAttemptDate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4605676C-2DF5-496F-A7C3-826740C2CAA6}" ma:internalName="LastPublishedByLookup" ma:readOnly="true" ma:showField="LastPublishedBy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4605676C-2DF5-496F-A7C3-826740C2CAA6}" ma:internalName="LastPublishTimeLookup" ma:readOnly="true" ma:showField="LastPublishTime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4605676C-2DF5-496F-A7C3-826740C2CAA6}" ma:internalName="LastPublishVersionLookup" ma:readOnly="true" ma:showField="LastPublishVersion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8BA3ABF-8479-4CBD-9C41-69DB839BF302}" ma:internalName="LocLastLocAttemptVersionLookup" ma:readOnly="false" ma:showField="LastLocAttemptVersion" ma:web="33d27e29-ff2e-41a1-ae47-f7a39f7606c1">
      <xsd:simpleType>
        <xsd:restriction base="dms:Lookup"/>
      </xsd:simpleType>
    </xsd:element>
    <xsd:element name="LocLastLocAttemptVersionTypeLookup" ma:index="71" nillable="true" ma:displayName="Loc Last Loc Attempt Version Type" ma:default="" ma:list="{98BA3ABF-8479-4CBD-9C41-69DB839BF302}" ma:internalName="LocLastLocAttemptVersionTypeLookup" ma:readOnly="true" ma:showField="LastLocAttemptVersionType" ma:web="33d27e29-ff2e-41a1-ae47-f7a39f7606c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8BA3ABF-8479-4CBD-9C41-69DB839BF302}" ma:internalName="LocNewPublishedVersionLookup" ma:readOnly="true" ma:showField="NewPublishedVersion" ma:web="33d27e29-ff2e-41a1-ae47-f7a39f7606c1">
      <xsd:simpleType>
        <xsd:restriction base="dms:Lookup"/>
      </xsd:simpleType>
    </xsd:element>
    <xsd:element name="LocOverallHandbackStatusLookup" ma:index="75" nillable="true" ma:displayName="Loc Overall Handback Status" ma:default="" ma:list="{98BA3ABF-8479-4CBD-9C41-69DB839BF302}" ma:internalName="LocOverallHandbackStatusLookup" ma:readOnly="true" ma:showField="OverallHandbackStatus" ma:web="33d27e29-ff2e-41a1-ae47-f7a39f7606c1">
      <xsd:simpleType>
        <xsd:restriction base="dms:Lookup"/>
      </xsd:simpleType>
    </xsd:element>
    <xsd:element name="LocOverallLocStatusLookup" ma:index="76" nillable="true" ma:displayName="Loc Overall Localize Status" ma:default="" ma:list="{98BA3ABF-8479-4CBD-9C41-69DB839BF302}" ma:internalName="LocOverallLocStatusLookup" ma:readOnly="true" ma:showField="OverallLocStatus" ma:web="33d27e29-ff2e-41a1-ae47-f7a39f7606c1">
      <xsd:simpleType>
        <xsd:restriction base="dms:Lookup"/>
      </xsd:simpleType>
    </xsd:element>
    <xsd:element name="LocOverallPreviewStatusLookup" ma:index="77" nillable="true" ma:displayName="Loc Overall Preview Status" ma:default="" ma:list="{98BA3ABF-8479-4CBD-9C41-69DB839BF302}" ma:internalName="LocOverallPreviewStatusLookup" ma:readOnly="true" ma:showField="OverallPreviewStatus" ma:web="33d27e29-ff2e-41a1-ae47-f7a39f7606c1">
      <xsd:simpleType>
        <xsd:restriction base="dms:Lookup"/>
      </xsd:simpleType>
    </xsd:element>
    <xsd:element name="LocOverallPublishStatusLookup" ma:index="78" nillable="true" ma:displayName="Loc Overall Publish Status" ma:default="" ma:list="{98BA3ABF-8479-4CBD-9C41-69DB839BF302}" ma:internalName="LocOverallPublishStatusLookup" ma:readOnly="true" ma:showField="OverallPublishStatus" ma:web="33d27e29-ff2e-41a1-ae47-f7a39f7606c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8BA3ABF-8479-4CBD-9C41-69DB839BF302}" ma:internalName="LocProcessedForHandoffsLookup" ma:readOnly="true" ma:showField="ProcessedForHandoffs" ma:web="33d27e29-ff2e-41a1-ae47-f7a39f7606c1">
      <xsd:simpleType>
        <xsd:restriction base="dms:Lookup"/>
      </xsd:simpleType>
    </xsd:element>
    <xsd:element name="LocProcessedForMarketsLookup" ma:index="81" nillable="true" ma:displayName="Loc Processed For Markets" ma:default="" ma:list="{98BA3ABF-8479-4CBD-9C41-69DB839BF302}" ma:internalName="LocProcessedForMarketsLookup" ma:readOnly="true" ma:showField="ProcessedForMarkets" ma:web="33d27e29-ff2e-41a1-ae47-f7a39f7606c1">
      <xsd:simpleType>
        <xsd:restriction base="dms:Lookup"/>
      </xsd:simpleType>
    </xsd:element>
    <xsd:element name="LocPublishedDependentAssetsLookup" ma:index="82" nillable="true" ma:displayName="Loc Published Dependent Assets" ma:default="" ma:list="{98BA3ABF-8479-4CBD-9C41-69DB839BF302}" ma:internalName="LocPublishedDependentAssetsLookup" ma:readOnly="true" ma:showField="PublishedDependentAssets" ma:web="33d27e29-ff2e-41a1-ae47-f7a39f7606c1">
      <xsd:simpleType>
        <xsd:restriction base="dms:Lookup"/>
      </xsd:simpleType>
    </xsd:element>
    <xsd:element name="LocPublishedLinkedAssetsLookup" ma:index="83" nillable="true" ma:displayName="Loc Published Linked Assets" ma:default="" ma:list="{98BA3ABF-8479-4CBD-9C41-69DB839BF302}" ma:internalName="LocPublishedLinkedAssetsLookup" ma:readOnly="true" ma:showField="PublishedLinkedAssets" ma:web="33d27e29-ff2e-41a1-ae47-f7a39f7606c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37a4b20-f2cf-4b3e-bc77-ed4fa311d877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E4484C83-A176-47AF-A578-30038BF6400C}" ma:internalName="Markets" ma:readOnly="false" ma:showField="MarketName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605676C-2DF5-496F-A7C3-826740C2CAA6}" ma:internalName="NumOfRatingsLookup" ma:readOnly="true" ma:showField="NumOfRatings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605676C-2DF5-496F-A7C3-826740C2CAA6}" ma:internalName="PublishStatusLookup" ma:readOnly="false" ma:showField="PublishStatus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6dd6e65-41a6-47ca-b156-ea2d11323e1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62d9993-7475-44a7-b6ba-9ab810b3b50a}" ma:internalName="TaxCatchAll" ma:showField="CatchAllData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62d9993-7475-44a7-b6ba-9ab810b3b50a}" ma:internalName="TaxCatchAllLabel" ma:readOnly="true" ma:showField="CatchAllDataLabel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474462-006D-484E-9B7E-63986CDCAAB2}"/>
</file>

<file path=customXml/itemProps2.xml><?xml version="1.0" encoding="utf-8"?>
<ds:datastoreItem xmlns:ds="http://schemas.openxmlformats.org/officeDocument/2006/customXml" ds:itemID="{F4494BFB-CA89-4CDB-BE11-10C910DB1648}"/>
</file>

<file path=customXml/itemProps3.xml><?xml version="1.0" encoding="utf-8"?>
<ds:datastoreItem xmlns:ds="http://schemas.openxmlformats.org/officeDocument/2006/customXml" ds:itemID="{D986714F-5205-48FF-B5FA-53063AED03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2</vt:i4>
      </vt:variant>
      <vt:variant>
        <vt:lpstr>Phạm vi có Tên</vt:lpstr>
      </vt:variant>
      <vt:variant>
        <vt:i4>3</vt:i4>
      </vt:variant>
    </vt:vector>
  </HeadingPairs>
  <TitlesOfParts>
    <vt:vector size="5" baseType="lpstr">
      <vt:lpstr>Kiểm kê Thiết bị</vt:lpstr>
      <vt:lpstr>Thiết đặt</vt:lpstr>
      <vt:lpstr>lstEmployees</vt:lpstr>
      <vt:lpstr>lstItems</vt:lpstr>
      <vt:lpstr>valHSelection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Thuan Nguyen</cp:lastModifiedBy>
  <dcterms:created xsi:type="dcterms:W3CDTF">2012-08-28T20:32:32Z</dcterms:created>
  <dcterms:modified xsi:type="dcterms:W3CDTF">2013-01-05T09:49:12Z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0x010100AFF56A22E162F645A87DF37DCD7CE6B30300551C514083F3BE438C342336EC41654F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