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hư mục mới\"/>
    </mc:Choice>
  </mc:AlternateContent>
  <xr:revisionPtr revIDLastSave="4" documentId="13_ncr:20001_{780113C0-0C84-4AB0-A728-24BCA5058106}" xr6:coauthVersionLast="43" xr6:coauthVersionMax="43" xr10:uidLastSave="{48B780D1-1759-49AE-B401-ABDDF8EE475A}"/>
  <bookViews>
    <workbookView xWindow="-120" yWindow="-120" windowWidth="28860" windowHeight="16125" xr2:uid="{00000000-000D-0000-FFFF-FFFF00000000}"/>
  </bookViews>
  <sheets>
    <sheet name="Báo cáo Tài chính" sheetId="3" r:id="rId1"/>
    <sheet name="Đầu vào Dữ liệu Tài chính" sheetId="1" r:id="rId2"/>
    <sheet name="Thiết đặt Chỉ số Chính" sheetId="4" r:id="rId3"/>
    <sheet name="Tính toán" sheetId="2" state="hidden" r:id="rId4"/>
  </sheets>
  <definedNames>
    <definedName name="Năm">'Tính toán'!$I$6</definedName>
    <definedName name="NămĐượcChọn">'Báo cáo Tài chính'!$K$2</definedName>
    <definedName name="NămNgoái">OFFSET('Đầu vào Dữ liệu Tài chính'!$B$5:$I$5,0,1,1,COUNTA('Đầu vào Dữ liệu Tài chính'!$B$5:$I$5)-1)</definedName>
    <definedName name="SốĐoTrước">OFFSET('Đầu vào Dữ liệu Tài chính'!$B$6:$B$30,0,0,COUNTA('Đầu vào Dữ liệu Tài chính'!$B$6:$B$30))</definedName>
    <definedName name="_xlnm.Print_Area" localSheetId="0">'Báo cáo Tài chính'!$A$1:$M$40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  <c r="D15" i="3"/>
  <c r="D9" i="4"/>
  <c r="D8" i="4"/>
  <c r="D7" i="4"/>
  <c r="D6" i="4"/>
  <c r="D5" i="4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<sst xmlns="http://schemas.openxmlformats.org/spreadsheetml/2006/main" count="43" uniqueCount="37">
  <si>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BÁO CÁO TÀI CHÍNH HÀNG NĂM</t>
  </si>
  <si>
    <t>TÊN CÔNG TY CỦA BẠN</t>
  </si>
  <si>
    <t>CHỈ SỐ CHÍNH</t>
  </si>
  <si>
    <t>TẤT CẢ CHỈ SỐ</t>
  </si>
  <si>
    <t>SỐ LIỆU</t>
  </si>
  <si>
    <t>Nhấn để thay đổi báo cáo Số liệu chính</t>
  </si>
  <si>
    <t>Không sửa đổi thông tin dưới đây. Nhấn để nhập Dữ liệu tài chính</t>
  </si>
  <si>
    <t>% THAY ĐỔI</t>
  </si>
  <si>
    <t>Chọn năm báo cáo trong ô L2</t>
  </si>
  <si>
    <t>Để chỉnh sửa dữ liệu, hãy chọn trang tính Đầu vào Dữ liệu Tài chính</t>
  </si>
  <si>
    <t>NHẬP DỮ LIỆU TÀI CHÍNH CỦA BẠN</t>
  </si>
  <si>
    <t xml:space="preserve"> BẠN CÓ THỂ XÁC ĐỊNH TỐI ĐA 25 CHỈ SỐ CHÍNH CHO 7 NĂM</t>
  </si>
  <si>
    <t>Nhấn để xem Báo cáo tài chính</t>
  </si>
  <si>
    <t>TÊN CHỈ SỐ</t>
  </si>
  <si>
    <t>DOANH THU</t>
  </si>
  <si>
    <t>CHI PHÍ HOẠT ĐỘNG</t>
  </si>
  <si>
    <t>LỢI NHUẬN TỪ HOẠT ĐỘNG SXKD</t>
  </si>
  <si>
    <t>KHẤU HAO</t>
  </si>
  <si>
    <t>LÃI SUẤT</t>
  </si>
  <si>
    <t>LỢI NHUẬN RÒNG</t>
  </si>
  <si>
    <t>THUẾ</t>
  </si>
  <si>
    <t>LỢI NHUẬN SAU THUẾ</t>
  </si>
  <si>
    <t>CHỈ SỐ 1</t>
  </si>
  <si>
    <t>CHỈ SỐ 2</t>
  </si>
  <si>
    <t>CHỈ SỐ 3</t>
  </si>
  <si>
    <t>CHỈ SỐ 4</t>
  </si>
  <si>
    <t>CHỈ SỐ 5</t>
  </si>
  <si>
    <t>CHỈ SỐ 6</t>
  </si>
  <si>
    <t>XÁC ĐỊNH CÁC CHỈ SỐ CHÍNH TẠI ĐÂY</t>
  </si>
  <si>
    <t xml:space="preserve"> CHỌN TỐI ĐA 5 CHỈ SỐ CHÍNH ĐỂ HIỂN THỊ TRÊN ĐẦU BÁO CÁO</t>
  </si>
  <si>
    <t xml:space="preserve">  Nhấn để xem Báo cáo tài chính</t>
  </si>
  <si>
    <t>Trang tính này được sử dụng để tính toán Báo cáo Tài chính và nên giữ ở chế độ ẩn.</t>
  </si>
  <si>
    <t>Năm nay</t>
  </si>
  <si>
    <t>Năm Trước</t>
  </si>
  <si>
    <t>Vị trí</t>
  </si>
  <si>
    <t>Chỉ số Chính</t>
  </si>
  <si>
    <t>Tất cả Chỉ số (hoạt động được với tối đa 25 chỉ số)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</si>
</sst>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₫&quot;;\-#,##0\ &quot;₫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₫&quot;"/>
  </numFmts>
  <fonts count="22" x14ac:knownFonts="1">
    <font>
      <sz val="12"/>
      <color theme="1" tint="0.34998626667073579"/>
      <name val="Calibri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b/>
      <sz val="14"/>
      <color theme="1" tint="0.34998626667073579"/>
      <name val="Calibri"/>
      <family val="2"/>
    </font>
    <font>
      <sz val="25"/>
      <color theme="4" tint="-0.499984740745262"/>
      <name val="Calibri"/>
      <family val="2"/>
    </font>
    <font>
      <sz val="14"/>
      <color theme="3" tint="0.34998626667073579"/>
      <name val="Tahoma"/>
      <family val="2"/>
    </font>
    <font>
      <sz val="11"/>
      <color theme="4" tint="-0.249977111117893"/>
      <name val="Tahoma"/>
      <family val="2"/>
    </font>
    <font>
      <i/>
      <sz val="11"/>
      <color theme="4" tint="-0.499984740745262"/>
      <name val="Tahoma"/>
      <family val="2"/>
    </font>
    <font>
      <sz val="11"/>
      <color theme="1" tint="0.499984740745262"/>
      <name val="Tahoma"/>
      <family val="2"/>
    </font>
    <font>
      <sz val="11"/>
      <color theme="1" tint="0.34998626667073579"/>
      <name val="Tahoma"/>
      <family val="2"/>
    </font>
    <font>
      <b/>
      <sz val="11"/>
      <color theme="0"/>
      <name val="Tahoma"/>
      <family val="2"/>
    </font>
    <font>
      <sz val="18"/>
      <color theme="1" tint="0.34998626667073579"/>
      <name val="Tahoma"/>
      <family val="2"/>
    </font>
    <font>
      <sz val="20"/>
      <color theme="1" tint="0.34998626667073579"/>
      <name val="Calibri"/>
      <family val="2"/>
    </font>
    <font>
      <b/>
      <sz val="11"/>
      <color theme="1"/>
      <name val="Tahoma"/>
      <family val="2"/>
    </font>
    <font>
      <sz val="20"/>
      <color theme="1" tint="0.34998626667073579"/>
      <name val="Tahoma"/>
      <family val="2"/>
    </font>
    <font>
      <sz val="12"/>
      <color theme="1" tint="0.3499862666707357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22" applyNumberFormat="0" applyFill="0" applyProtection="0">
      <alignment vertical="center"/>
    </xf>
    <xf numFmtId="0" fontId="4" fillId="0" borderId="0" applyNumberFormat="0" applyFill="0" applyBorder="0" applyAlignment="0" applyProtection="0"/>
    <xf numFmtId="0" fontId="3" fillId="3" borderId="0">
      <alignment horizontal="center" vertical="center"/>
    </xf>
    <xf numFmtId="5" fontId="7" fillId="0" borderId="5">
      <alignment horizontal="center" vertical="center"/>
    </xf>
    <xf numFmtId="9" fontId="6" fillId="0" borderId="0">
      <alignment horizontal="left" vertical="center" indent="1"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0" fontId="5" fillId="2" borderId="21" applyNumberFormat="0" applyAlignment="0" applyProtection="0"/>
    <xf numFmtId="0" fontId="1" fillId="0" borderId="23" applyNumberFormat="0" applyFill="0" applyAlignment="0" applyProtection="0"/>
  </cellStyleXfs>
  <cellXfs count="92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9" fillId="0" borderId="22" xfId="3">
      <alignment vertical="center"/>
    </xf>
    <xf numFmtId="0" fontId="1" fillId="0" borderId="0" xfId="0" applyFont="1" applyAlignment="1"/>
    <xf numFmtId="9" fontId="0" fillId="0" borderId="1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2" xfId="3" applyAlignment="1">
      <alignment horizont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9" fillId="0" borderId="14" xfId="3" applyBorder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9" fontId="6" fillId="0" borderId="15" xfId="7" applyBorder="1" applyAlignment="1">
      <alignment horizontal="left" vertical="center" indent="2"/>
    </xf>
    <xf numFmtId="9" fontId="6" fillId="0" borderId="15" xfId="1" applyFont="1" applyBorder="1" applyAlignment="1">
      <alignment horizontal="left" vertical="center" indent="2"/>
    </xf>
    <xf numFmtId="0" fontId="9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9" fontId="0" fillId="0" borderId="35" xfId="1" applyFont="1" applyBorder="1" applyAlignment="1">
      <alignment horizontal="center" vertical="center"/>
    </xf>
    <xf numFmtId="9" fontId="0" fillId="0" borderId="36" xfId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3" borderId="12" xfId="0" applyFont="1" applyFill="1" applyBorder="1" applyAlignment="1" applyProtection="1">
      <alignment horizontal="left" vertical="center" indent="1"/>
      <protection locked="0"/>
    </xf>
    <xf numFmtId="0" fontId="16" fillId="3" borderId="12" xfId="0" applyFont="1" applyFill="1" applyBorder="1" applyAlignment="1" applyProtection="1">
      <alignment vertical="center"/>
      <protection locked="0"/>
    </xf>
    <xf numFmtId="0" fontId="16" fillId="3" borderId="12" xfId="0" applyFont="1" applyFill="1" applyBorder="1" applyAlignment="1" applyProtection="1">
      <alignment horizontal="right" vertical="center" indent="1"/>
      <protection locked="0"/>
    </xf>
    <xf numFmtId="168" fontId="0" fillId="0" borderId="34" xfId="0" applyNumberFormat="1" applyBorder="1" applyAlignment="1" applyProtection="1">
      <alignment horizontal="right" vertical="center"/>
      <protection locked="0"/>
    </xf>
    <xf numFmtId="168" fontId="0" fillId="0" borderId="34" xfId="0" applyNumberFormat="1" applyBorder="1" applyAlignment="1" applyProtection="1">
      <alignment horizontal="right" vertical="center" indent="1"/>
      <protection locked="0"/>
    </xf>
    <xf numFmtId="168" fontId="0" fillId="0" borderId="0" xfId="0" applyNumberFormat="1" applyAlignment="1" applyProtection="1">
      <alignment horizontal="right" vertical="center"/>
      <protection locked="0"/>
    </xf>
    <xf numFmtId="168" fontId="0" fillId="0" borderId="0" xfId="0" applyNumberFormat="1" applyAlignment="1" applyProtection="1">
      <alignment horizontal="right" vertical="center" indent="1"/>
      <protection locked="0"/>
    </xf>
    <xf numFmtId="168" fontId="0" fillId="0" borderId="13" xfId="0" applyNumberFormat="1" applyBorder="1" applyAlignment="1" applyProtection="1">
      <alignment horizontal="right" vertical="center"/>
      <protection locked="0"/>
    </xf>
    <xf numFmtId="168" fontId="0" fillId="0" borderId="13" xfId="0" applyNumberFormat="1" applyBorder="1" applyAlignment="1" applyProtection="1">
      <alignment horizontal="right" vertical="center" indent="1"/>
      <protection locked="0"/>
    </xf>
    <xf numFmtId="0" fontId="16" fillId="3" borderId="20" xfId="0" applyFont="1" applyFill="1" applyBorder="1" applyAlignment="1">
      <alignment horizontal="left" vertical="center" wrapText="1" indent="1"/>
    </xf>
    <xf numFmtId="0" fontId="16" fillId="3" borderId="24" xfId="5" applyFont="1" applyBorder="1" applyAlignment="1">
      <alignment horizontal="center" vertical="center" wrapText="1"/>
    </xf>
    <xf numFmtId="0" fontId="19" fillId="0" borderId="0" xfId="0" applyFont="1" applyAlignment="1" applyProtection="1">
      <protection locked="0"/>
    </xf>
    <xf numFmtId="5" fontId="20" fillId="0" borderId="17" xfId="6" applyFont="1" applyBorder="1">
      <alignment horizontal="center" vertical="center"/>
    </xf>
    <xf numFmtId="0" fontId="21" fillId="0" borderId="0" xfId="0" applyFont="1" applyProtection="1">
      <alignment vertical="center" wrapText="1"/>
      <protection locked="0"/>
    </xf>
    <xf numFmtId="0" fontId="16" fillId="3" borderId="12" xfId="0" applyFont="1" applyFill="1" applyBorder="1" applyAlignment="1">
      <alignment horizontal="right" vertical="center"/>
    </xf>
    <xf numFmtId="0" fontId="16" fillId="3" borderId="12" xfId="0" applyFont="1" applyFill="1" applyBorder="1" applyAlignment="1">
      <alignment horizontal="center" vertical="center"/>
    </xf>
    <xf numFmtId="168" fontId="0" fillId="0" borderId="35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168" fontId="0" fillId="0" borderId="36" xfId="0" applyNumberFormat="1" applyBorder="1" applyAlignment="1">
      <alignment vertical="center"/>
    </xf>
    <xf numFmtId="168" fontId="0" fillId="0" borderId="39" xfId="0" applyNumberFormat="1" applyBorder="1" applyAlignment="1">
      <alignment horizontal="right" vertical="center" indent="2"/>
    </xf>
    <xf numFmtId="0" fontId="16" fillId="3" borderId="37" xfId="0" applyFont="1" applyFill="1" applyBorder="1" applyAlignment="1">
      <alignment horizontal="right" vertical="center" indent="2"/>
    </xf>
    <xf numFmtId="0" fontId="9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168" fontId="0" fillId="0" borderId="40" xfId="0" applyNumberFormat="1" applyBorder="1" applyAlignment="1">
      <alignment horizontal="right" vertical="center" indent="2"/>
    </xf>
    <xf numFmtId="168" fontId="0" fillId="0" borderId="34" xfId="0" applyNumberFormat="1" applyBorder="1" applyAlignment="1">
      <alignment horizontal="right" vertical="center" indent="2"/>
    </xf>
    <xf numFmtId="0" fontId="0" fillId="0" borderId="11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9" fillId="0" borderId="22" xfId="3" applyProtection="1">
      <alignment vertical="center"/>
      <protection locked="0"/>
    </xf>
    <xf numFmtId="0" fontId="13" fillId="0" borderId="22" xfId="9" applyBorder="1" applyAlignment="1" applyProtection="1">
      <alignment horizontal="left" vertical="center"/>
      <protection locked="0"/>
    </xf>
    <xf numFmtId="0" fontId="10" fillId="0" borderId="0" xfId="2" applyAlignment="1" applyProtection="1">
      <alignment horizontal="left"/>
      <protection locked="0"/>
    </xf>
    <xf numFmtId="0" fontId="17" fillId="0" borderId="0" xfId="4" applyFont="1" applyAlignment="1" applyProtection="1">
      <alignment vertical="top"/>
      <protection locked="0"/>
    </xf>
    <xf numFmtId="0" fontId="17" fillId="0" borderId="7" xfId="4" applyFont="1" applyBorder="1" applyAlignment="1" applyProtection="1">
      <alignment vertical="top"/>
      <protection locked="0"/>
    </xf>
    <xf numFmtId="0" fontId="0" fillId="0" borderId="11" xfId="0" applyBorder="1" applyAlignment="1">
      <alignment vertical="center"/>
    </xf>
    <xf numFmtId="0" fontId="18" fillId="0" borderId="22" xfId="3" applyFont="1" applyAlignment="1" applyProtection="1">
      <alignment horizontal="center" vertical="center"/>
      <protection locked="0"/>
    </xf>
    <xf numFmtId="9" fontId="6" fillId="0" borderId="8" xfId="7" applyBorder="1" applyAlignment="1">
      <alignment horizontal="left" vertical="center" indent="2"/>
    </xf>
    <xf numFmtId="9" fontId="6" fillId="0" borderId="10" xfId="7" applyBorder="1" applyAlignment="1">
      <alignment horizontal="left" vertical="center" indent="2"/>
    </xf>
    <xf numFmtId="9" fontId="6" fillId="0" borderId="9" xfId="7" applyBorder="1" applyAlignment="1">
      <alignment horizontal="left" vertical="center" indent="2"/>
    </xf>
    <xf numFmtId="5" fontId="20" fillId="0" borderId="18" xfId="6" applyFont="1" applyBorder="1">
      <alignment horizontal="center" vertical="center"/>
    </xf>
    <xf numFmtId="5" fontId="20" fillId="0" borderId="5" xfId="6" applyFont="1">
      <alignment horizontal="center" vertical="center"/>
    </xf>
    <xf numFmtId="5" fontId="20" fillId="0" borderId="19" xfId="6" applyFont="1" applyBorder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16" fillId="3" borderId="25" xfId="5" applyFont="1" applyBorder="1" applyAlignment="1">
      <alignment horizontal="center" vertical="center" wrapText="1"/>
    </xf>
    <xf numFmtId="0" fontId="16" fillId="3" borderId="26" xfId="5" applyFont="1" applyBorder="1" applyAlignment="1">
      <alignment horizontal="center" vertical="center" wrapText="1"/>
    </xf>
    <xf numFmtId="0" fontId="16" fillId="3" borderId="27" xfId="5" applyFont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16" fillId="3" borderId="12" xfId="0" applyFont="1" applyFill="1" applyBorder="1" applyAlignment="1">
      <alignment horizontal="left" vertical="center" inden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8" applyAlignment="1">
      <alignment vertical="center"/>
    </xf>
    <xf numFmtId="0" fontId="13" fillId="0" borderId="38" xfId="9" applyBorder="1" applyAlignment="1" applyProtection="1">
      <alignment horizontal="left" vertical="center"/>
      <protection locked="0"/>
    </xf>
    <xf numFmtId="0" fontId="10" fillId="0" borderId="0" xfId="2"/>
    <xf numFmtId="0" fontId="13" fillId="0" borderId="0" xfId="9" applyAlignment="1" applyProtection="1">
      <alignment horizontal="left" vertical="center"/>
      <protection locked="0"/>
    </xf>
    <xf numFmtId="0" fontId="11" fillId="0" borderId="0" xfId="8" applyAlignment="1">
      <alignment horizontal="left"/>
    </xf>
  </cellXfs>
  <cellStyles count="17">
    <cellStyle name="Bình thường" xfId="0" builtinId="0" customBuiltin="1"/>
    <cellStyle name="Dấu phẩy" xfId="11" builtinId="3" customBuiltin="1"/>
    <cellStyle name="Dấu phẩy [0]" xfId="12" builtinId="6" customBuiltin="1"/>
    <cellStyle name="Đầu đề 1" xfId="3" builtinId="16" customBuiltin="1"/>
    <cellStyle name="Đầu đề 2" xfId="4" builtinId="17" customBuiltin="1"/>
    <cellStyle name="Đầu đề 3" xfId="8" builtinId="18" customBuiltin="1"/>
    <cellStyle name="Ghi chú" xfId="15" builtinId="10" customBuiltin="1"/>
    <cellStyle name="Giá trị Chỉ số Chính" xfId="6" xr:uid="{00000000-0005-0000-0000-00000B000000}"/>
    <cellStyle name="Phần trăm" xfId="1" builtinId="5"/>
    <cellStyle name="Phần trăm Chỉ số Chính" xfId="7" xr:uid="{00000000-0005-0000-0000-00000A000000}"/>
    <cellStyle name="Siêu kết nối" xfId="9" builtinId="8" customBuiltin="1"/>
    <cellStyle name="Siêu kết nối đã Bấm vào" xfId="10" builtinId="9" customBuiltin="1"/>
    <cellStyle name="Tiền tệ" xfId="13" builtinId="4" customBuiltin="1"/>
    <cellStyle name="Tiền tệ [0]" xfId="14" builtinId="7" customBuiltin="1"/>
    <cellStyle name="Tiêu đề" xfId="2" builtinId="15" customBuiltin="1"/>
    <cellStyle name="Tiêu đề Chỉ số Chính" xfId="5" xr:uid="{00000000-0005-0000-0000-000009000000}"/>
    <cellStyle name="Tổng" xfId="16" builtinId="25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N40"/>
  <sheetViews>
    <sheetView showGridLines="0" tabSelected="1" zoomScaleNormal="100" workbookViewId="0"/>
  </sheetViews>
  <sheetFormatPr defaultRowHeight="30" customHeight="1" x14ac:dyDescent="0.25"/>
  <cols>
    <col min="1" max="1" width="1.625" customWidth="1"/>
    <col min="2" max="2" width="29" customWidth="1"/>
    <col min="3" max="3" width="2.625" customWidth="1"/>
    <col min="4" max="4" width="29" customWidth="1"/>
    <col min="5" max="5" width="2.625" customWidth="1"/>
    <col min="6" max="6" width="29" customWidth="1"/>
    <col min="7" max="7" width="2.625" customWidth="1"/>
    <col min="8" max="8" width="29" customWidth="1"/>
    <col min="9" max="9" width="2.625" customWidth="1"/>
    <col min="10" max="10" width="13.75" customWidth="1"/>
    <col min="11" max="11" width="1.75" customWidth="1"/>
    <col min="12" max="12" width="13.75" customWidth="1"/>
    <col min="13" max="13" width="1.625" customWidth="1"/>
    <col min="14" max="14" width="20.125" customWidth="1"/>
    <col min="15" max="15" width="10" customWidth="1"/>
    <col min="16" max="18" width="10"/>
  </cols>
  <sheetData>
    <row r="1" spans="2:14" ht="8.25" customHeight="1" thickBot="1" x14ac:dyDescent="0.3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13"/>
      <c r="L1" s="13"/>
    </row>
    <row r="2" spans="2:14" ht="38.25" customHeight="1" thickBot="1" x14ac:dyDescent="0.3">
      <c r="B2" s="65"/>
      <c r="C2" s="65"/>
      <c r="D2" s="65"/>
      <c r="E2" s="65"/>
      <c r="F2" s="65"/>
      <c r="G2" s="65"/>
      <c r="H2" s="65"/>
      <c r="I2" s="65"/>
      <c r="J2" s="65"/>
      <c r="K2" s="69">
        <v>2018</v>
      </c>
      <c r="L2" s="69"/>
      <c r="N2" s="42" t="s">
        <v>8</v>
      </c>
    </row>
    <row r="3" spans="2:14" ht="63.75" customHeight="1" thickBot="1" x14ac:dyDescent="0.3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N3" s="42" t="s">
        <v>9</v>
      </c>
    </row>
    <row r="4" spans="2:14" ht="6.75" customHeight="1" thickBot="1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4" ht="24" customHeight="1" thickBot="1" x14ac:dyDescent="0.3">
      <c r="B5" s="63" t="s">
        <v>2</v>
      </c>
      <c r="C5" s="63"/>
      <c r="D5" s="64" t="s">
        <v>5</v>
      </c>
      <c r="E5" s="64"/>
      <c r="F5" s="64"/>
      <c r="G5" s="64"/>
      <c r="H5" s="64"/>
      <c r="I5" s="64"/>
      <c r="J5" s="64"/>
      <c r="K5" s="64"/>
      <c r="L5" s="64"/>
    </row>
    <row r="6" spans="2:14" ht="18.75" customHeight="1" thickBot="1" x14ac:dyDescent="0.3">
      <c r="B6" s="14"/>
      <c r="C6" s="14"/>
      <c r="D6" s="20"/>
      <c r="E6" s="14"/>
      <c r="F6" s="14"/>
      <c r="G6" s="14"/>
      <c r="H6" s="14"/>
      <c r="I6" s="14"/>
      <c r="J6" s="54"/>
      <c r="K6" s="54"/>
      <c r="L6" s="54"/>
    </row>
    <row r="7" spans="2:14" ht="35.25" customHeight="1" x14ac:dyDescent="0.25">
      <c r="B7" s="43" t="str">
        <f>'Tính toán'!B8</f>
        <v>DOANH THU</v>
      </c>
      <c r="C7" s="44"/>
      <c r="D7" s="43" t="str">
        <f>'Tính toán'!B9</f>
        <v>LỢI NHUẬN RÒNG</v>
      </c>
      <c r="E7" s="44"/>
      <c r="F7" s="43" t="str">
        <f>'Tính toán'!B10</f>
        <v>LÃI SUẤT</v>
      </c>
      <c r="G7" s="44"/>
      <c r="H7" s="43" t="str">
        <f>'Tính toán'!B11</f>
        <v>KHẤU HAO</v>
      </c>
      <c r="I7" s="44"/>
      <c r="J7" s="79" t="str">
        <f>'Tính toán'!B12</f>
        <v>LỢI NHUẬN TỪ HOẠT ĐỘNG SXKD</v>
      </c>
      <c r="K7" s="80"/>
      <c r="L7" s="81"/>
      <c r="M7" s="8"/>
    </row>
    <row r="8" spans="2:14" ht="42" customHeight="1" x14ac:dyDescent="0.25">
      <c r="B8" s="45">
        <f ca="1">IFERROR('Tính toán'!G8,"")</f>
        <v>180026.63</v>
      </c>
      <c r="C8" s="46"/>
      <c r="D8" s="45">
        <f ca="1">IFERROR('Tính toán'!G9,"")</f>
        <v>66272.100000000006</v>
      </c>
      <c r="E8" s="46"/>
      <c r="F8" s="45">
        <f ca="1">IFERROR('Tính toán'!G10,"")</f>
        <v>3338.3</v>
      </c>
      <c r="G8" s="46"/>
      <c r="H8" s="45">
        <f ca="1">IFERROR('Tính toán'!G11,"")</f>
        <v>5068.42</v>
      </c>
      <c r="I8" s="46"/>
      <c r="J8" s="73">
        <f ca="1">IFERROR('Tính toán'!G12,"")</f>
        <v>77317.83</v>
      </c>
      <c r="K8" s="74"/>
      <c r="L8" s="75"/>
    </row>
    <row r="9" spans="2:14" s="4" customFormat="1" ht="18.75" customHeight="1" x14ac:dyDescent="0.25">
      <c r="B9" s="19">
        <f ca="1">'Tính toán'!H8</f>
        <v>9.0775909245357722E-2</v>
      </c>
      <c r="C9" s="13"/>
      <c r="D9" s="18">
        <f ca="1">'Tính toán'!H9</f>
        <v>7.7882732612067906E-2</v>
      </c>
      <c r="E9" s="13"/>
      <c r="F9" s="18">
        <f ca="1">'Tính toán'!H10</f>
        <v>6.0272571644545136E-2</v>
      </c>
      <c r="G9" s="13"/>
      <c r="H9" s="18">
        <f ca="1">'Tính toán'!H11</f>
        <v>8.8194725035877219E-3</v>
      </c>
      <c r="I9" s="13"/>
      <c r="J9" s="70">
        <f ca="1">'Tính toán'!H12</f>
        <v>7.3293999655530406E-3</v>
      </c>
      <c r="K9" s="71"/>
      <c r="L9" s="72"/>
      <c r="M9" s="5"/>
    </row>
    <row r="10" spans="2:14" ht="18.75" customHeight="1" x14ac:dyDescent="0.25">
      <c r="B10" s="15"/>
      <c r="C10" s="13"/>
      <c r="D10" s="15"/>
      <c r="E10" s="13"/>
      <c r="F10" s="15"/>
      <c r="G10" s="13"/>
      <c r="H10" s="16"/>
      <c r="I10" s="13"/>
      <c r="J10" s="76"/>
      <c r="K10" s="77"/>
      <c r="L10" s="78"/>
      <c r="M10" s="6"/>
    </row>
    <row r="11" spans="2:14" ht="18.75" customHeight="1" thickBot="1" x14ac:dyDescent="0.3">
      <c r="B11" s="17"/>
      <c r="C11" s="13"/>
      <c r="D11" s="17"/>
      <c r="E11" s="13"/>
      <c r="F11" s="17"/>
      <c r="G11" s="13"/>
      <c r="H11" s="17"/>
      <c r="I11" s="13"/>
      <c r="J11" s="55"/>
      <c r="K11" s="56"/>
      <c r="L11" s="57"/>
    </row>
    <row r="12" spans="2:14" ht="18.75" customHeight="1" thickBot="1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4" ht="24" customHeight="1" thickBot="1" x14ac:dyDescent="0.3">
      <c r="B13" s="63" t="s">
        <v>3</v>
      </c>
      <c r="C13" s="63"/>
      <c r="D13" s="64" t="s">
        <v>6</v>
      </c>
      <c r="E13" s="64"/>
      <c r="F13" s="64"/>
      <c r="G13" s="64"/>
      <c r="H13" s="64"/>
      <c r="I13" s="64"/>
      <c r="J13" s="64"/>
      <c r="K13" s="64"/>
      <c r="L13" s="64"/>
    </row>
    <row r="14" spans="2:14" ht="18.75" customHeight="1" x14ac:dyDescent="0.25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2:14" ht="18.75" customHeight="1" x14ac:dyDescent="0.25">
      <c r="B15" s="82" t="s">
        <v>4</v>
      </c>
      <c r="C15" s="82"/>
      <c r="D15" s="47" t="str">
        <f>"NĂM BÁO CÁO ("&amp;NămĐượcChọn&amp;")"</f>
        <v>NĂM BÁO CÁO (2018)</v>
      </c>
      <c r="E15" s="53" t="str">
        <f>"NĂM TRƯỚC ("&amp;NămĐượcChọn-1&amp;")"</f>
        <v>NĂM TRƯỚC (2017)</v>
      </c>
      <c r="F15" s="53"/>
      <c r="G15" s="53"/>
      <c r="H15" s="48" t="s">
        <v>7</v>
      </c>
      <c r="I15" s="84" t="str">
        <f ca="1">CONCATENATE("XU HƯỚNG ",Năm," NĂM")</f>
        <v>XU HƯỚNG 5 NĂM</v>
      </c>
      <c r="J15" s="84"/>
      <c r="K15" s="84"/>
      <c r="L15" s="84"/>
    </row>
    <row r="16" spans="2:14" ht="30" customHeight="1" x14ac:dyDescent="0.25">
      <c r="B16" s="83" t="str">
        <f>'Tính toán'!B15</f>
        <v>DOANH THU</v>
      </c>
      <c r="C16" s="83"/>
      <c r="D16" s="49">
        <f ca="1">IF($B16="","",'Tính toán'!G15)</f>
        <v>180026.63</v>
      </c>
      <c r="E16" s="60">
        <f ca="1">IF($B16="","",'Tính toán'!F15)</f>
        <v>165044.56</v>
      </c>
      <c r="F16" s="60"/>
      <c r="G16" s="60"/>
      <c r="H16" s="26">
        <f t="shared" ref="H16:H40" ca="1" si="0">IFERROR(D16/E16-1,"")</f>
        <v>9.0775909245357722E-2</v>
      </c>
      <c r="I16" s="85"/>
      <c r="J16" s="85"/>
      <c r="K16" s="85"/>
      <c r="L16" s="85"/>
    </row>
    <row r="17" spans="2:12" ht="30" customHeight="1" x14ac:dyDescent="0.25">
      <c r="B17" s="61" t="str">
        <f>'Tính toán'!B16</f>
        <v>CHI PHÍ HOẠT ĐỘNG</v>
      </c>
      <c r="C17" s="61"/>
      <c r="D17" s="50">
        <f ca="1">IF($B17="","",'Tính toán'!G16)</f>
        <v>80883.33</v>
      </c>
      <c r="E17" s="59">
        <f ca="1">IF($B17="","",'Tính toán'!F16)</f>
        <v>81674.37</v>
      </c>
      <c r="F17" s="59"/>
      <c r="G17" s="59"/>
      <c r="H17" s="9">
        <f t="shared" ca="1" si="0"/>
        <v>-9.6852905017815738E-3</v>
      </c>
      <c r="I17" s="68"/>
      <c r="J17" s="68"/>
      <c r="K17" s="68"/>
      <c r="L17" s="68"/>
    </row>
    <row r="18" spans="2:12" ht="30" customHeight="1" x14ac:dyDescent="0.25">
      <c r="B18" s="61" t="str">
        <f>'Tính toán'!B17</f>
        <v>LỢI NHUẬN TỪ HOẠT ĐỘNG SXKD</v>
      </c>
      <c r="C18" s="61"/>
      <c r="D18" s="50">
        <f ca="1">IF($B18="","",'Tính toán'!G17)</f>
        <v>77317.83</v>
      </c>
      <c r="E18" s="59">
        <f ca="1">IF($B18="","",'Tính toán'!F17)</f>
        <v>76755.259999999995</v>
      </c>
      <c r="F18" s="59"/>
      <c r="G18" s="59"/>
      <c r="H18" s="9">
        <f t="shared" ca="1" si="0"/>
        <v>7.3293999655530406E-3</v>
      </c>
      <c r="I18" s="68"/>
      <c r="J18" s="68"/>
      <c r="K18" s="68"/>
      <c r="L18" s="68"/>
    </row>
    <row r="19" spans="2:12" ht="30" customHeight="1" x14ac:dyDescent="0.25">
      <c r="B19" s="61" t="str">
        <f>'Tính toán'!B18</f>
        <v>KHẤU HAO</v>
      </c>
      <c r="C19" s="61"/>
      <c r="D19" s="50">
        <f ca="1">IF($B19="","",'Tính toán'!G18)</f>
        <v>5068.42</v>
      </c>
      <c r="E19" s="59">
        <f ca="1">IF($B19="","",'Tính toán'!F18)</f>
        <v>5024.1099999999997</v>
      </c>
      <c r="F19" s="59"/>
      <c r="G19" s="59"/>
      <c r="H19" s="9">
        <f t="shared" ca="1" si="0"/>
        <v>8.8194725035877219E-3</v>
      </c>
      <c r="I19" s="68"/>
      <c r="J19" s="68"/>
      <c r="K19" s="68"/>
      <c r="L19" s="68"/>
    </row>
    <row r="20" spans="2:12" ht="30" customHeight="1" x14ac:dyDescent="0.25">
      <c r="B20" s="61" t="str">
        <f>'Tính toán'!B19</f>
        <v>LÃI SUẤT</v>
      </c>
      <c r="C20" s="61"/>
      <c r="D20" s="50">
        <f ca="1">IF($B20="","",'Tính toán'!G19)</f>
        <v>3338.3</v>
      </c>
      <c r="E20" s="59">
        <f ca="1">IF($B20="","",'Tính toán'!F19)</f>
        <v>3148.53</v>
      </c>
      <c r="F20" s="59"/>
      <c r="G20" s="59"/>
      <c r="H20" s="9">
        <f t="shared" ca="1" si="0"/>
        <v>6.0272571644545136E-2</v>
      </c>
      <c r="I20" s="68"/>
      <c r="J20" s="68"/>
      <c r="K20" s="68"/>
      <c r="L20" s="68"/>
    </row>
    <row r="21" spans="2:12" ht="30" customHeight="1" x14ac:dyDescent="0.25">
      <c r="B21" s="61" t="str">
        <f>'Tính toán'!B20</f>
        <v>LỢI NHUẬN RÒNG</v>
      </c>
      <c r="C21" s="61"/>
      <c r="D21" s="50">
        <f ca="1">IF($B21="","",'Tính toán'!G20)</f>
        <v>66272.100000000006</v>
      </c>
      <c r="E21" s="59">
        <f ca="1">IF($B21="","",'Tính toán'!F20)</f>
        <v>61483.59</v>
      </c>
      <c r="F21" s="59"/>
      <c r="G21" s="59"/>
      <c r="H21" s="9">
        <f t="shared" ca="1" si="0"/>
        <v>7.7882732612067906E-2</v>
      </c>
      <c r="I21" s="68"/>
      <c r="J21" s="68"/>
      <c r="K21" s="68"/>
      <c r="L21" s="68"/>
    </row>
    <row r="22" spans="2:12" ht="30" customHeight="1" x14ac:dyDescent="0.25">
      <c r="B22" s="61" t="str">
        <f>'Tính toán'!B21</f>
        <v>THUẾ</v>
      </c>
      <c r="C22" s="61"/>
      <c r="D22" s="50">
        <f ca="1">IF($B22="","",'Tính toán'!G21)</f>
        <v>29424.53</v>
      </c>
      <c r="E22" s="59">
        <f ca="1">IF($B22="","",'Tính toán'!F21)</f>
        <v>28335.67</v>
      </c>
      <c r="F22" s="59"/>
      <c r="G22" s="59"/>
      <c r="H22" s="9">
        <f t="shared" ca="1" si="0"/>
        <v>3.8427183828722011E-2</v>
      </c>
      <c r="I22" s="68"/>
      <c r="J22" s="68"/>
      <c r="K22" s="68"/>
      <c r="L22" s="68"/>
    </row>
    <row r="23" spans="2:12" ht="30" customHeight="1" x14ac:dyDescent="0.25">
      <c r="B23" s="61" t="str">
        <f>'Tính toán'!B22</f>
        <v>LỢI NHUẬN SAU THUẾ</v>
      </c>
      <c r="C23" s="61"/>
      <c r="D23" s="50">
        <f ca="1">IF($B23="","",'Tính toán'!G22)</f>
        <v>42438.2</v>
      </c>
      <c r="E23" s="59">
        <f ca="1">IF($B23="","",'Tính toán'!F22)</f>
        <v>40607.730000000003</v>
      </c>
      <c r="F23" s="59"/>
      <c r="G23" s="59"/>
      <c r="H23" s="9">
        <f t="shared" ca="1" si="0"/>
        <v>4.5076885607740147E-2</v>
      </c>
      <c r="I23" s="68"/>
      <c r="J23" s="68"/>
      <c r="K23" s="68"/>
      <c r="L23" s="68"/>
    </row>
    <row r="24" spans="2:12" ht="30" customHeight="1" x14ac:dyDescent="0.25">
      <c r="B24" s="61" t="str">
        <f>'Tính toán'!B23</f>
        <v>CHỈ SỐ 1</v>
      </c>
      <c r="C24" s="61"/>
      <c r="D24" s="50">
        <f ca="1">IF($B24="","",'Tính toán'!G23)</f>
        <v>16.78</v>
      </c>
      <c r="E24" s="59">
        <f ca="1">IF($B24="","",'Tính toán'!F23)</f>
        <v>15.57</v>
      </c>
      <c r="F24" s="59"/>
      <c r="G24" s="59"/>
      <c r="H24" s="9">
        <f t="shared" ca="1" si="0"/>
        <v>7.7713551701991124E-2</v>
      </c>
      <c r="I24" s="68"/>
      <c r="J24" s="68"/>
      <c r="K24" s="68"/>
      <c r="L24" s="68"/>
    </row>
    <row r="25" spans="2:12" ht="30" customHeight="1" x14ac:dyDescent="0.25">
      <c r="B25" s="61" t="str">
        <f>'Tính toán'!B24</f>
        <v>CHỈ SỐ 2</v>
      </c>
      <c r="C25" s="61"/>
      <c r="D25" s="50">
        <f ca="1">IF($B25="","",'Tính toán'!G24)</f>
        <v>21.84</v>
      </c>
      <c r="E25" s="59">
        <f ca="1">IF($B25="","",'Tính toán'!F24)</f>
        <v>20.48</v>
      </c>
      <c r="F25" s="59"/>
      <c r="G25" s="59"/>
      <c r="H25" s="9">
        <f t="shared" ca="1" si="0"/>
        <v>6.640625E-2</v>
      </c>
      <c r="I25" s="68"/>
      <c r="J25" s="68"/>
      <c r="K25" s="68"/>
      <c r="L25" s="68"/>
    </row>
    <row r="26" spans="2:12" ht="30" customHeight="1" x14ac:dyDescent="0.25">
      <c r="B26" s="61" t="str">
        <f>'Tính toán'!B25</f>
        <v>CHỈ SỐ 3</v>
      </c>
      <c r="C26" s="61"/>
      <c r="D26" s="50">
        <f ca="1">IF($B26="","",'Tính toán'!G25)</f>
        <v>26.39</v>
      </c>
      <c r="E26" s="59">
        <f ca="1">IF($B26="","",'Tính toán'!F25)</f>
        <v>24.67</v>
      </c>
      <c r="F26" s="59"/>
      <c r="G26" s="59"/>
      <c r="H26" s="9">
        <f t="shared" ca="1" si="0"/>
        <v>6.9720308066477443E-2</v>
      </c>
      <c r="I26" s="68"/>
      <c r="J26" s="68"/>
      <c r="K26" s="68"/>
      <c r="L26" s="68"/>
    </row>
    <row r="27" spans="2:12" ht="30" customHeight="1" x14ac:dyDescent="0.25">
      <c r="B27" s="61" t="str">
        <f>'Tính toán'!B26</f>
        <v>CHỈ SỐ 4</v>
      </c>
      <c r="C27" s="61"/>
      <c r="D27" s="50">
        <f ca="1">IF($B27="","",'Tính toán'!G26)</f>
        <v>14.59</v>
      </c>
      <c r="E27" s="59">
        <f ca="1">IF($B27="","",'Tính toán'!F26)</f>
        <v>13.76</v>
      </c>
      <c r="F27" s="59"/>
      <c r="G27" s="59"/>
      <c r="H27" s="9">
        <f t="shared" ca="1" si="0"/>
        <v>6.0319767441860517E-2</v>
      </c>
      <c r="I27" s="68"/>
      <c r="J27" s="68"/>
      <c r="K27" s="68"/>
      <c r="L27" s="68"/>
    </row>
    <row r="28" spans="2:12" ht="30" customHeight="1" x14ac:dyDescent="0.25">
      <c r="B28" s="61" t="str">
        <f>'Tính toán'!B27</f>
        <v>CHỈ SỐ 5</v>
      </c>
      <c r="C28" s="61"/>
      <c r="D28" s="50">
        <f ca="1">IF($B28="","",'Tính toán'!G27)</f>
        <v>1</v>
      </c>
      <c r="E28" s="59">
        <f ca="1">IF($B28="","",'Tính toán'!F27)</f>
        <v>0.91</v>
      </c>
      <c r="F28" s="59"/>
      <c r="G28" s="59"/>
      <c r="H28" s="9">
        <f t="shared" ca="1" si="0"/>
        <v>9.8901098901098772E-2</v>
      </c>
      <c r="I28" s="68"/>
      <c r="J28" s="68"/>
      <c r="K28" s="68"/>
      <c r="L28" s="68"/>
    </row>
    <row r="29" spans="2:12" ht="30" customHeight="1" x14ac:dyDescent="0.25">
      <c r="B29" s="61" t="str">
        <f>'Tính toán'!B28</f>
        <v>CHỈ SỐ 6</v>
      </c>
      <c r="C29" s="61"/>
      <c r="D29" s="50">
        <f ca="1">IF($B29="","",'Tính toán'!G28)</f>
        <v>0.3</v>
      </c>
      <c r="E29" s="59">
        <f ca="1">IF($B29="","",'Tính toán'!F28)</f>
        <v>0.28999999999999998</v>
      </c>
      <c r="F29" s="59"/>
      <c r="G29" s="59"/>
      <c r="H29" s="9">
        <f t="shared" ca="1" si="0"/>
        <v>3.4482758620689724E-2</v>
      </c>
      <c r="I29" s="68"/>
      <c r="J29" s="68"/>
      <c r="K29" s="68"/>
      <c r="L29" s="68"/>
    </row>
    <row r="30" spans="2:12" ht="30" customHeight="1" x14ac:dyDescent="0.25">
      <c r="B30" s="61" t="str">
        <f>'Tính toán'!B29</f>
        <v/>
      </c>
      <c r="C30" s="61"/>
      <c r="D30" s="50" t="str">
        <f>IF($B30="","",'Tính toán'!G29)</f>
        <v/>
      </c>
      <c r="E30" s="59" t="str">
        <f>IF($B30="","",'Tính toán'!F29)</f>
        <v/>
      </c>
      <c r="F30" s="59"/>
      <c r="G30" s="59"/>
      <c r="H30" s="9" t="str">
        <f t="shared" si="0"/>
        <v/>
      </c>
      <c r="I30" s="68"/>
      <c r="J30" s="68"/>
      <c r="K30" s="68"/>
      <c r="L30" s="68"/>
    </row>
    <row r="31" spans="2:12" ht="30" customHeight="1" x14ac:dyDescent="0.25">
      <c r="B31" s="61" t="str">
        <f>'Tính toán'!B30</f>
        <v/>
      </c>
      <c r="C31" s="61"/>
      <c r="D31" s="50" t="str">
        <f>IF($B31="","",'Tính toán'!G30)</f>
        <v/>
      </c>
      <c r="E31" s="59" t="str">
        <f>IF($B31="","",'Tính toán'!F30)</f>
        <v/>
      </c>
      <c r="F31" s="59"/>
      <c r="G31" s="59"/>
      <c r="H31" s="9" t="str">
        <f t="shared" si="0"/>
        <v/>
      </c>
      <c r="I31" s="68"/>
      <c r="J31" s="68"/>
      <c r="K31" s="68"/>
      <c r="L31" s="68"/>
    </row>
    <row r="32" spans="2:12" ht="30" customHeight="1" x14ac:dyDescent="0.25">
      <c r="B32" s="61" t="str">
        <f>'Tính toán'!B31</f>
        <v/>
      </c>
      <c r="C32" s="61"/>
      <c r="D32" s="50" t="str">
        <f>IF($B32="","",'Tính toán'!G31)</f>
        <v/>
      </c>
      <c r="E32" s="59" t="str">
        <f>IF($B32="","",'Tính toán'!F31)</f>
        <v/>
      </c>
      <c r="F32" s="59"/>
      <c r="G32" s="59"/>
      <c r="H32" s="9" t="str">
        <f t="shared" si="0"/>
        <v/>
      </c>
      <c r="I32" s="68"/>
      <c r="J32" s="68"/>
      <c r="K32" s="68"/>
      <c r="L32" s="68"/>
    </row>
    <row r="33" spans="2:12" ht="30" customHeight="1" x14ac:dyDescent="0.25">
      <c r="B33" s="61" t="str">
        <f>'Tính toán'!B32</f>
        <v/>
      </c>
      <c r="C33" s="61"/>
      <c r="D33" s="50" t="str">
        <f>IF($B33="","",'Tính toán'!G32)</f>
        <v/>
      </c>
      <c r="E33" s="59" t="str">
        <f>IF($B33="","",'Tính toán'!F32)</f>
        <v/>
      </c>
      <c r="F33" s="59"/>
      <c r="G33" s="59"/>
      <c r="H33" s="9" t="str">
        <f t="shared" si="0"/>
        <v/>
      </c>
      <c r="I33" s="68"/>
      <c r="J33" s="68"/>
      <c r="K33" s="68"/>
      <c r="L33" s="68"/>
    </row>
    <row r="34" spans="2:12" ht="30" customHeight="1" x14ac:dyDescent="0.25">
      <c r="B34" s="61" t="str">
        <f>'Tính toán'!B33</f>
        <v/>
      </c>
      <c r="C34" s="61"/>
      <c r="D34" s="50" t="str">
        <f>IF($B34="","",'Tính toán'!G33)</f>
        <v/>
      </c>
      <c r="E34" s="59" t="str">
        <f>IF($B34="","",'Tính toán'!F33)</f>
        <v/>
      </c>
      <c r="F34" s="59"/>
      <c r="G34" s="59"/>
      <c r="H34" s="9" t="str">
        <f t="shared" si="0"/>
        <v/>
      </c>
      <c r="I34" s="68"/>
      <c r="J34" s="68"/>
      <c r="K34" s="68"/>
      <c r="L34" s="68"/>
    </row>
    <row r="35" spans="2:12" ht="30" customHeight="1" x14ac:dyDescent="0.25">
      <c r="B35" s="61" t="str">
        <f>'Tính toán'!B34</f>
        <v/>
      </c>
      <c r="C35" s="61"/>
      <c r="D35" s="50" t="str">
        <f>IF($B35="","",'Tính toán'!G34)</f>
        <v/>
      </c>
      <c r="E35" s="59" t="str">
        <f>IF($B35="","",'Tính toán'!F34)</f>
        <v/>
      </c>
      <c r="F35" s="59"/>
      <c r="G35" s="59"/>
      <c r="H35" s="9" t="str">
        <f t="shared" si="0"/>
        <v/>
      </c>
      <c r="I35" s="68"/>
      <c r="J35" s="68"/>
      <c r="K35" s="68"/>
      <c r="L35" s="68"/>
    </row>
    <row r="36" spans="2:12" ht="30" customHeight="1" x14ac:dyDescent="0.25">
      <c r="B36" s="61" t="str">
        <f>'Tính toán'!B35</f>
        <v/>
      </c>
      <c r="C36" s="61"/>
      <c r="D36" s="50" t="str">
        <f>IF($B36="","",'Tính toán'!G35)</f>
        <v/>
      </c>
      <c r="E36" s="59" t="str">
        <f>IF($B36="","",'Tính toán'!F35)</f>
        <v/>
      </c>
      <c r="F36" s="59"/>
      <c r="G36" s="59"/>
      <c r="H36" s="9" t="str">
        <f t="shared" si="0"/>
        <v/>
      </c>
      <c r="I36" s="68"/>
      <c r="J36" s="68"/>
      <c r="K36" s="68"/>
      <c r="L36" s="68"/>
    </row>
    <row r="37" spans="2:12" ht="30" customHeight="1" x14ac:dyDescent="0.25">
      <c r="B37" s="61" t="str">
        <f>'Tính toán'!B36</f>
        <v/>
      </c>
      <c r="C37" s="61"/>
      <c r="D37" s="50" t="str">
        <f>IF($B37="","",'Tính toán'!G36)</f>
        <v/>
      </c>
      <c r="E37" s="59" t="str">
        <f>IF($B37="","",'Tính toán'!F36)</f>
        <v/>
      </c>
      <c r="F37" s="59"/>
      <c r="G37" s="59"/>
      <c r="H37" s="9" t="str">
        <f t="shared" si="0"/>
        <v/>
      </c>
      <c r="I37" s="68"/>
      <c r="J37" s="68"/>
      <c r="K37" s="68"/>
      <c r="L37" s="68"/>
    </row>
    <row r="38" spans="2:12" ht="30" customHeight="1" x14ac:dyDescent="0.25">
      <c r="B38" s="61" t="str">
        <f>'Tính toán'!B37</f>
        <v/>
      </c>
      <c r="C38" s="61"/>
      <c r="D38" s="50" t="str">
        <f>IF($B38="","",'Tính toán'!G37)</f>
        <v/>
      </c>
      <c r="E38" s="59" t="str">
        <f>IF($B38="","",'Tính toán'!F37)</f>
        <v/>
      </c>
      <c r="F38" s="59"/>
      <c r="G38" s="59"/>
      <c r="H38" s="9" t="str">
        <f t="shared" si="0"/>
        <v/>
      </c>
      <c r="I38" s="68"/>
      <c r="J38" s="68"/>
      <c r="K38" s="68"/>
      <c r="L38" s="68"/>
    </row>
    <row r="39" spans="2:12" ht="30" customHeight="1" x14ac:dyDescent="0.25">
      <c r="B39" s="61" t="str">
        <f>'Tính toán'!B38</f>
        <v/>
      </c>
      <c r="C39" s="61"/>
      <c r="D39" s="50" t="str">
        <f>IF($B39="","",'Tính toán'!G38)</f>
        <v/>
      </c>
      <c r="E39" s="59" t="str">
        <f>IF($B39="","",'Tính toán'!F38)</f>
        <v/>
      </c>
      <c r="F39" s="59"/>
      <c r="G39" s="59"/>
      <c r="H39" s="9" t="str">
        <f t="shared" si="0"/>
        <v/>
      </c>
      <c r="I39" s="68"/>
      <c r="J39" s="68"/>
      <c r="K39" s="68"/>
      <c r="L39" s="68"/>
    </row>
    <row r="40" spans="2:12" ht="30" customHeight="1" x14ac:dyDescent="0.25">
      <c r="B40" s="62" t="str">
        <f>'Tính toán'!B39</f>
        <v/>
      </c>
      <c r="C40" s="62"/>
      <c r="D40" s="51" t="str">
        <f>IF($B40="","",'Tính toán'!G39)</f>
        <v/>
      </c>
      <c r="E40" s="52" t="str">
        <f>IF($B40="","",'Tính toán'!F39)</f>
        <v/>
      </c>
      <c r="F40" s="52"/>
      <c r="G40" s="52"/>
      <c r="H40" s="27" t="str">
        <f t="shared" si="0"/>
        <v/>
      </c>
      <c r="I40" s="86"/>
      <c r="J40" s="86"/>
      <c r="K40" s="86"/>
      <c r="L40" s="86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Chọn năm từ danh sách. Chọn HỦY BỎ, nhấn ALT+MŨI TÊN XUỐNG để xem các tùy chọn, rồi nhấn MŨI TÊN XUỐNG và ENTER để chọn" prompt="Chọn năm trong ô này. Nhấn ALT+MŨI TÊN XUỐNG để xem các tùy chọn, rồi nhấn MŨI TÊN XUỐNG và ENTER để chọn" sqref="K2:L2" xr:uid="{00000000-0002-0000-0000-000000000000}">
      <formula1>NămNgoái</formula1>
    </dataValidation>
    <dataValidation allowBlank="1" showInputMessage="1" showErrorMessage="1" prompt="Tạo Báo cáo tài chính hàng năm trong sổ làm việc này. Chọn năm trong ô K2 trong trang tính này, D5 để dẫn hướng đến trang tính Số liệu chính và D13 để dẫn hướng đến trang tính Dữ liệu tài chính" sqref="A1" xr:uid="{00000000-0002-0000-0000-000001000000}"/>
    <dataValidation allowBlank="1" showInputMessage="1" showErrorMessage="1" prompt="Tiêu đề của trang tính này nằm trong ô này. Nhập tên công ty vào ô bên dưới và chọn năm báo cáo trong ô bên phải. Mẹo nằm trong ô N2 và N3" sqref="B1:J2" xr:uid="{00000000-0002-0000-0000-000002000000}"/>
    <dataValidation allowBlank="1" showInputMessage="1" showErrorMessage="1" prompt="Nhập Tên công ty vào ô này" sqref="B3:L4" xr:uid="{00000000-0002-0000-0000-000003000000}"/>
    <dataValidation allowBlank="1" showInputMessage="1" showErrorMessage="1" prompt="Chọn ô ở bên phải để dẫn hướng đến trang tính Cài đặt số liệu chính" sqref="B5:C5" xr:uid="{00000000-0002-0000-0000-000004000000}"/>
    <dataValidation allowBlank="1" showInputMessage="1" showErrorMessage="1" prompt="Liên kết dẫn hướng đến trang tính Cài đặt số liệu chính" sqref="D5:L5" xr:uid="{00000000-0002-0000-0000-000005000000}"/>
    <dataValidation allowBlank="1" showInputMessage="1" showErrorMessage="1" prompt="Doanh thu, phần trăm tăng trưởng và biểu đồ thu nhỏ được tự động cập nhật trong các ô bên dưới" sqref="B7" xr:uid="{00000000-0002-0000-0000-000006000000}"/>
    <dataValidation allowBlank="1" showInputMessage="1" showErrorMessage="1" prompt="Tổng doanh thu được tự động cập nhật trong ô này và phần trăm tăng trưởng nằm trong ô bên dưới" sqref="B8" xr:uid="{00000000-0002-0000-0000-000007000000}"/>
    <dataValidation allowBlank="1" showInputMessage="1" showErrorMessage="1" prompt="Phần trăm tăng trưởng được tự động cập nhật trong ô này và biểu đồ thu nhỏ trong ô bên dưới" sqref="B9 D9 F9 H9 J9:L9" xr:uid="{00000000-0002-0000-0000-000008000000}"/>
    <dataValidation allowBlank="1" showInputMessage="1" showErrorMessage="1" prompt="Lợi nhuận ròng, phần trăm tăng trưởng và biểu đồ thu nhỏ được tự động cập nhật trong các ô bên dưới" sqref="D7" xr:uid="{00000000-0002-0000-0000-000009000000}"/>
    <dataValidation allowBlank="1" showInputMessage="1" showErrorMessage="1" prompt="Lợi nhuận ròng được tự động cập nhật trong ô này và phần trăm tăng trưởng trong ô bên dưới" sqref="D8" xr:uid="{00000000-0002-0000-0000-00000A000000}"/>
    <dataValidation allowBlank="1" showInputMessage="1" showErrorMessage="1" prompt="Lãi suất, phần trăm tăng trưởng và biểu đồ thu nhỏ được tự động cập nhật trong các ô bên dưới" sqref="F7" xr:uid="{00000000-0002-0000-0000-00000B000000}"/>
    <dataValidation allowBlank="1" showInputMessage="1" showErrorMessage="1" prompt="Lãi suất được tự động cập nhật trong ô này và phần trăm tăng trưởng trong ô bên dưới" sqref="F8" xr:uid="{00000000-0002-0000-0000-00000C000000}"/>
    <dataValidation allowBlank="1" showInputMessage="1" showErrorMessage="1" prompt="Số tiền khấu hao, phần trăm tăng trưởng và biểu đồ thu nhỏ được tự động cập nhật trong các ô bên dưới" sqref="H7" xr:uid="{00000000-0002-0000-0000-00000D000000}"/>
    <dataValidation allowBlank="1" showInputMessage="1" showErrorMessage="1" prompt="Số tiền khấu hao được tự động cập nhật trong ô này và phần trăm tăng trưởng trong ô bên dưới" sqref="H8" xr:uid="{00000000-0002-0000-0000-00000E000000}"/>
    <dataValidation allowBlank="1" showInputMessage="1" showErrorMessage="1" prompt="Lợi nhuận hoạt động, phần trăm tăng trưởng và biểu đồ thu nhỏ được tự động cập nhật trong các ô bên dưới" sqref="J7:L7" xr:uid="{00000000-0002-0000-0000-00000F000000}"/>
    <dataValidation allowBlank="1" showInputMessage="1" showErrorMessage="1" prompt="Lợi nhuận hoạt động được tự động cập nhật trong ô này và phần trăm tăng trưởng trong ô bên dưới" sqref="J8:L8" xr:uid="{00000000-0002-0000-0000-000010000000}"/>
    <dataValidation allowBlank="1" showInputMessage="1" showErrorMessage="1" prompt="Dữ liệu về Tất cả số liệu sẽ tự động được cập nhật trong bảng bắt đầu từ ô B15" sqref="B13:C13" xr:uid="{00000000-0002-0000-0000-000011000000}"/>
    <dataValidation allowBlank="1" showInputMessage="1" showErrorMessage="1" prompt="Số liệu được cập nhật tự động trong cột này, bên dưới đầu đề này" sqref="B15" xr:uid="{00000000-0002-0000-0000-000012000000}"/>
    <dataValidation allowBlank="1" showInputMessage="1" showErrorMessage="1" prompt="Số liệu năm báo cáo được cập nhật tự động trong cột này, bên dưới đầu đề này" sqref="D15" xr:uid="{00000000-0002-0000-0000-000013000000}"/>
    <dataValidation allowBlank="1" showInputMessage="1" showErrorMessage="1" prompt="Số liệu năm trước đó được cập nhật tự động trong cột này, bên dưới đầu đề này" sqref="E15" xr:uid="{00000000-0002-0000-0000-000014000000}"/>
    <dataValidation allowBlank="1" showInputMessage="1" showErrorMessage="1" prompt="Phần trăm thay đổi và biểu tượng được tự động cập nhật trong cột này, bên dưới đầu đề này" sqref="H15" xr:uid="{00000000-0002-0000-0000-000015000000}"/>
    <dataValidation allowBlank="1" showInputMessage="1" showErrorMessage="1" prompt="Dòng Xu hướng 5 năm được tự động cập nhật trong cột này, bên dưới đầu đề này" sqref="I15:L15" xr:uid="{00000000-0002-0000-0000-000016000000}"/>
    <dataValidation allowBlank="1" showInputMessage="1" showErrorMessage="1" prompt="Liên kết dẫn hướng đến trang tính Đầu vào Dữ liệu Tài chính" sqref="D13:L13" xr:uid="{00000000-0002-0000-0000-000017000000}"/>
  </dataValidations>
  <hyperlinks>
    <hyperlink ref="D5" location="'Thiết đặt Chỉ số Chính'!C5" tooltip="Chọn để dẫn hướng đến trang tính Cài đặt số liệu chính" display="Tap to change report Key Metrics" xr:uid="{00000000-0004-0000-0000-000000000000}"/>
    <hyperlink ref="D13:H13" location="'Đầu vào Dữ liệu Tài chính'!B6" tooltip="Chọn để dẫn hướng đến trang tính Đầu vào Dữ liệu Tài chính" display="Do not modify the information below. Tap to enter Financial Data" xr:uid="{00000000-0004-0000-0000-000001000000}"/>
    <hyperlink ref="D5:L5" location="'Thiết đặt Chỉ số Chính'!A1" tooltip="Chọn để dẫn hướng đến trang tính Cài đặt số liệu chính" display="Tap to change report Key Metrics" xr:uid="{00000000-0004-0000-0000-000002000000}"/>
    <hyperlink ref="D13:L13" location="'Đầu vào Dữ liệu Tài chính'!A1" tooltip="Chọn để dẫn hướng đến trang tính Đầu vào Dữ liệu Tài chính" display="Do not modify the information below. Tap to enter Financial Data" xr:uid="{00000000-0004-0000-0000-000003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'Tính toán'!C8:G8</xm:f>
              <xm:sqref>B10</xm:sqref>
            </x14:sparkline>
            <x14:sparkline>
              <xm:f>'Tính toán'!C9:G9</xm:f>
              <xm:sqref>D10</xm:sqref>
            </x14:sparkline>
            <x14:sparkline>
              <xm:f>'Tính toán'!C10:G10</xm:f>
              <xm:sqref>F10</xm:sqref>
            </x14:sparkline>
            <x14:sparkline>
              <xm:f>'Tính toán'!C11:G11</xm:f>
              <xm:sqref>H10</xm:sqref>
            </x14:sparkline>
            <x14:sparkline>
              <xm:f>'Tính toán'!C12:G12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'Tính toán'!C15:G15</xm:f>
              <xm:sqref>I16</xm:sqref>
            </x14:sparkline>
            <x14:sparkline>
              <xm:f>'Tính toán'!C16:G16</xm:f>
              <xm:sqref>I17</xm:sqref>
            </x14:sparkline>
            <x14:sparkline>
              <xm:f>'Tính toán'!C17:G17</xm:f>
              <xm:sqref>I18</xm:sqref>
            </x14:sparkline>
            <x14:sparkline>
              <xm:f>'Tính toán'!C18:G18</xm:f>
              <xm:sqref>I19</xm:sqref>
            </x14:sparkline>
            <x14:sparkline>
              <xm:f>'Tính toán'!C19:G19</xm:f>
              <xm:sqref>I20</xm:sqref>
            </x14:sparkline>
            <x14:sparkline>
              <xm:f>'Tính toán'!C20:G20</xm:f>
              <xm:sqref>I21</xm:sqref>
            </x14:sparkline>
            <x14:sparkline>
              <xm:f>'Tính toán'!C21:G21</xm:f>
              <xm:sqref>I22</xm:sqref>
            </x14:sparkline>
            <x14:sparkline>
              <xm:f>'Tính toán'!C22:G22</xm:f>
              <xm:sqref>I23</xm:sqref>
            </x14:sparkline>
            <x14:sparkline>
              <xm:f>'Tính toán'!C23:G23</xm:f>
              <xm:sqref>I24</xm:sqref>
            </x14:sparkline>
            <x14:sparkline>
              <xm:f>'Tính toán'!C24:G24</xm:f>
              <xm:sqref>I25</xm:sqref>
            </x14:sparkline>
            <x14:sparkline>
              <xm:f>'Tính toán'!C25:G25</xm:f>
              <xm:sqref>I26</xm:sqref>
            </x14:sparkline>
            <x14:sparkline>
              <xm:f>'Tính toán'!C26:G26</xm:f>
              <xm:sqref>I27</xm:sqref>
            </x14:sparkline>
            <x14:sparkline>
              <xm:f>'Tính toán'!C27:G27</xm:f>
              <xm:sqref>I28</xm:sqref>
            </x14:sparkline>
            <x14:sparkline>
              <xm:f>'Tính toán'!C28:G28</xm:f>
              <xm:sqref>I29</xm:sqref>
            </x14:sparkline>
            <x14:sparkline>
              <xm:f>'Tính toán'!C29:G29</xm:f>
              <xm:sqref>I30</xm:sqref>
            </x14:sparkline>
            <x14:sparkline>
              <xm:f>'Tính toán'!C30:G30</xm:f>
              <xm:sqref>I31</xm:sqref>
            </x14:sparkline>
            <x14:sparkline>
              <xm:f>'Tính toán'!C31:G31</xm:f>
              <xm:sqref>I32</xm:sqref>
            </x14:sparkline>
            <x14:sparkline>
              <xm:f>'Tính toán'!C32:G32</xm:f>
              <xm:sqref>I33</xm:sqref>
            </x14:sparkline>
            <x14:sparkline>
              <xm:f>'Tính toán'!C33:G33</xm:f>
              <xm:sqref>I34</xm:sqref>
            </x14:sparkline>
            <x14:sparkline>
              <xm:f>'Tính toán'!C34:G34</xm:f>
              <xm:sqref>I35</xm:sqref>
            </x14:sparkline>
            <x14:sparkline>
              <xm:f>'Tính toán'!C35:G35</xm:f>
              <xm:sqref>I36</xm:sqref>
            </x14:sparkline>
            <x14:sparkline>
              <xm:f>'Tính toán'!C36:G36</xm:f>
              <xm:sqref>I37</xm:sqref>
            </x14:sparkline>
            <x14:sparkline>
              <xm:f>'Tính toán'!C37:G37</xm:f>
              <xm:sqref>I38</xm:sqref>
            </x14:sparkline>
            <x14:sparkline>
              <xm:f>'Tính toán'!C38:G38</xm:f>
              <xm:sqref>I39</xm:sqref>
            </x14:sparkline>
            <x14:sparkline>
              <xm:f>'Tính toán'!C39:G39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25"/>
  <cols>
    <col min="1" max="1" width="1.625" customWidth="1"/>
    <col min="2" max="2" width="30.875" bestFit="1" customWidth="1"/>
    <col min="3" max="9" width="17.25" customWidth="1"/>
    <col min="10" max="10" width="1.625" customWidth="1"/>
  </cols>
  <sheetData>
    <row r="1" spans="2:9" ht="8.25" customHeight="1" x14ac:dyDescent="0.25">
      <c r="B1" s="89" t="s">
        <v>10</v>
      </c>
      <c r="C1" s="89"/>
      <c r="D1" s="89"/>
      <c r="E1" s="89"/>
      <c r="F1" s="89"/>
      <c r="G1" s="89"/>
      <c r="H1" s="89"/>
      <c r="I1" s="89"/>
    </row>
    <row r="2" spans="2:9" ht="38.25" customHeight="1" x14ac:dyDescent="0.25">
      <c r="B2" s="89"/>
      <c r="C2" s="89"/>
      <c r="D2" s="89"/>
      <c r="E2" s="89"/>
      <c r="F2" s="89"/>
      <c r="G2" s="89"/>
      <c r="H2" s="89"/>
      <c r="I2" s="89"/>
    </row>
    <row r="3" spans="2:9" ht="18" x14ac:dyDescent="0.25">
      <c r="B3" s="87" t="s">
        <v>11</v>
      </c>
      <c r="C3" s="87"/>
      <c r="D3" s="87"/>
      <c r="E3" s="87"/>
      <c r="F3" s="87"/>
      <c r="G3" s="87"/>
      <c r="H3" s="87"/>
      <c r="I3" s="87"/>
    </row>
    <row r="4" spans="2:9" ht="25.5" customHeight="1" x14ac:dyDescent="0.25">
      <c r="B4" s="88" t="s">
        <v>12</v>
      </c>
      <c r="C4" s="88"/>
    </row>
    <row r="5" spans="2:9" ht="25.5" customHeight="1" x14ac:dyDescent="0.25">
      <c r="B5" s="33" t="s">
        <v>13</v>
      </c>
      <c r="C5" s="34">
        <f ca="1">YEAR(TODAY())-6</f>
        <v>2013</v>
      </c>
      <c r="D5" s="34">
        <f ca="1">YEAR(TODAY())-5</f>
        <v>2014</v>
      </c>
      <c r="E5" s="34">
        <f ca="1">YEAR(TODAY())-4</f>
        <v>2015</v>
      </c>
      <c r="F5" s="34">
        <f ca="1">YEAR(TODAY())-3</f>
        <v>2016</v>
      </c>
      <c r="G5" s="34">
        <f ca="1">YEAR(TODAY())-2</f>
        <v>2017</v>
      </c>
      <c r="H5" s="34">
        <f ca="1">YEAR(TODAY())-1</f>
        <v>2018</v>
      </c>
      <c r="I5" s="35">
        <f ca="1">YEAR(TODAY())</f>
        <v>2019</v>
      </c>
    </row>
    <row r="6" spans="2:9" s="5" customFormat="1" ht="30" customHeight="1" x14ac:dyDescent="0.25">
      <c r="B6" s="25" t="s">
        <v>14</v>
      </c>
      <c r="C6" s="36">
        <v>125000</v>
      </c>
      <c r="D6" s="36">
        <v>134137.45000000001</v>
      </c>
      <c r="E6" s="36">
        <v>142728.38</v>
      </c>
      <c r="F6" s="36">
        <v>150687.46</v>
      </c>
      <c r="G6" s="36">
        <v>165044.56</v>
      </c>
      <c r="H6" s="36">
        <v>180026.63</v>
      </c>
      <c r="I6" s="37">
        <v>180583.88</v>
      </c>
    </row>
    <row r="7" spans="2:9" s="5" customFormat="1" ht="30" customHeight="1" x14ac:dyDescent="0.25">
      <c r="B7" s="12" t="s">
        <v>15</v>
      </c>
      <c r="C7" s="38">
        <v>65000</v>
      </c>
      <c r="D7" s="38">
        <v>70962.31</v>
      </c>
      <c r="E7" s="38">
        <v>75924.86</v>
      </c>
      <c r="F7" s="38">
        <v>78901.27</v>
      </c>
      <c r="G7" s="38">
        <v>81674.37</v>
      </c>
      <c r="H7" s="38">
        <v>80883.33</v>
      </c>
      <c r="I7" s="39">
        <v>94419.45</v>
      </c>
    </row>
    <row r="8" spans="2:9" s="5" customFormat="1" ht="30" customHeight="1" x14ac:dyDescent="0.25">
      <c r="B8" s="12" t="s">
        <v>16</v>
      </c>
      <c r="C8" s="38">
        <v>60000</v>
      </c>
      <c r="D8" s="38">
        <v>64207.3</v>
      </c>
      <c r="E8" s="38">
        <v>68857.69</v>
      </c>
      <c r="F8" s="38">
        <v>75643.25</v>
      </c>
      <c r="G8" s="38">
        <v>76755.259999999995</v>
      </c>
      <c r="H8" s="38">
        <v>77317.83</v>
      </c>
      <c r="I8" s="39">
        <v>73425.990000000005</v>
      </c>
    </row>
    <row r="9" spans="2:9" s="5" customFormat="1" ht="30" customHeight="1" x14ac:dyDescent="0.25">
      <c r="B9" s="12" t="s">
        <v>17</v>
      </c>
      <c r="C9" s="38">
        <v>4500</v>
      </c>
      <c r="D9" s="38">
        <v>4517.7700000000004</v>
      </c>
      <c r="E9" s="38">
        <v>4656.92</v>
      </c>
      <c r="F9" s="38">
        <v>4974.21</v>
      </c>
      <c r="G9" s="38">
        <v>5024.1099999999997</v>
      </c>
      <c r="H9" s="38">
        <v>5068.42</v>
      </c>
      <c r="I9" s="39">
        <v>5546.88</v>
      </c>
    </row>
    <row r="10" spans="2:9" s="5" customFormat="1" ht="30" customHeight="1" x14ac:dyDescent="0.25">
      <c r="B10" s="12" t="s">
        <v>18</v>
      </c>
      <c r="C10" s="38">
        <v>2500</v>
      </c>
      <c r="D10" s="38">
        <v>2745.82</v>
      </c>
      <c r="E10" s="38">
        <v>2893.11</v>
      </c>
      <c r="F10" s="38">
        <v>3136.12</v>
      </c>
      <c r="G10" s="38">
        <v>3148.53</v>
      </c>
      <c r="H10" s="38">
        <v>3338.3</v>
      </c>
      <c r="I10" s="39">
        <v>3789.47</v>
      </c>
    </row>
    <row r="11" spans="2:9" s="5" customFormat="1" ht="30" customHeight="1" x14ac:dyDescent="0.25">
      <c r="B11" s="12" t="s">
        <v>19</v>
      </c>
      <c r="C11" s="38">
        <v>54000</v>
      </c>
      <c r="D11" s="38">
        <v>54761.074999999997</v>
      </c>
      <c r="E11" s="38">
        <v>55860.81</v>
      </c>
      <c r="F11" s="38">
        <v>59747.95</v>
      </c>
      <c r="G11" s="38">
        <v>61483.59</v>
      </c>
      <c r="H11" s="38">
        <v>66272.100000000006</v>
      </c>
      <c r="I11" s="39">
        <v>67474.850000000006</v>
      </c>
    </row>
    <row r="12" spans="2:9" s="5" customFormat="1" ht="30" customHeight="1" x14ac:dyDescent="0.25">
      <c r="B12" s="12" t="s">
        <v>20</v>
      </c>
      <c r="C12" s="38">
        <v>22000</v>
      </c>
      <c r="D12" s="38">
        <v>23920.54</v>
      </c>
      <c r="E12" s="38">
        <v>25576.74</v>
      </c>
      <c r="F12" s="38">
        <v>27498.86</v>
      </c>
      <c r="G12" s="38">
        <v>28335.67</v>
      </c>
      <c r="H12" s="38">
        <v>29424.53</v>
      </c>
      <c r="I12" s="39">
        <v>31408.25</v>
      </c>
    </row>
    <row r="13" spans="2:9" s="5" customFormat="1" ht="30" customHeight="1" x14ac:dyDescent="0.25">
      <c r="B13" s="12" t="s">
        <v>21</v>
      </c>
      <c r="C13" s="38">
        <v>32000</v>
      </c>
      <c r="D13" s="38">
        <v>34943.49</v>
      </c>
      <c r="E13" s="38">
        <v>38418.53</v>
      </c>
      <c r="F13" s="38">
        <v>39895.050000000003</v>
      </c>
      <c r="G13" s="38">
        <v>40607.730000000003</v>
      </c>
      <c r="H13" s="38">
        <v>42438.2</v>
      </c>
      <c r="I13" s="39">
        <v>50247.68</v>
      </c>
    </row>
    <row r="14" spans="2:9" s="5" customFormat="1" ht="30" customHeight="1" x14ac:dyDescent="0.25">
      <c r="B14" s="12" t="s">
        <v>22</v>
      </c>
      <c r="C14" s="38">
        <v>12.8</v>
      </c>
      <c r="D14" s="38">
        <v>12.81</v>
      </c>
      <c r="E14" s="38">
        <v>13.78</v>
      </c>
      <c r="F14" s="38">
        <v>14.29</v>
      </c>
      <c r="G14" s="38">
        <v>15.57</v>
      </c>
      <c r="H14" s="38">
        <v>16.78</v>
      </c>
      <c r="I14" s="39">
        <v>19.96</v>
      </c>
    </row>
    <row r="15" spans="2:9" s="5" customFormat="1" ht="30" customHeight="1" x14ac:dyDescent="0.25">
      <c r="B15" s="12" t="s">
        <v>23</v>
      </c>
      <c r="C15" s="38">
        <v>18.2</v>
      </c>
      <c r="D15" s="38">
        <v>18.59</v>
      </c>
      <c r="E15" s="38">
        <v>19.22</v>
      </c>
      <c r="F15" s="38">
        <v>20.170000000000002</v>
      </c>
      <c r="G15" s="38">
        <v>20.48</v>
      </c>
      <c r="H15" s="38">
        <v>21.84</v>
      </c>
      <c r="I15" s="39">
        <v>26.01</v>
      </c>
    </row>
    <row r="16" spans="2:9" s="5" customFormat="1" ht="30" customHeight="1" x14ac:dyDescent="0.25">
      <c r="B16" s="12" t="s">
        <v>24</v>
      </c>
      <c r="C16" s="38">
        <v>19.100000000000001</v>
      </c>
      <c r="D16" s="38">
        <v>20.55</v>
      </c>
      <c r="E16" s="38">
        <v>21.87</v>
      </c>
      <c r="F16" s="38">
        <v>23.19</v>
      </c>
      <c r="G16" s="38">
        <v>24.67</v>
      </c>
      <c r="H16" s="38">
        <v>26.39</v>
      </c>
      <c r="I16" s="39">
        <v>31.08</v>
      </c>
    </row>
    <row r="17" spans="2:9" s="5" customFormat="1" ht="30" customHeight="1" x14ac:dyDescent="0.25">
      <c r="B17" s="12" t="s">
        <v>25</v>
      </c>
      <c r="C17" s="38">
        <v>12.1</v>
      </c>
      <c r="D17" s="38">
        <v>12.21</v>
      </c>
      <c r="E17" s="38">
        <v>12.59</v>
      </c>
      <c r="F17" s="38">
        <v>13.7</v>
      </c>
      <c r="G17" s="38">
        <v>13.76</v>
      </c>
      <c r="H17" s="38">
        <v>14.59</v>
      </c>
      <c r="I17" s="39">
        <v>14.92</v>
      </c>
    </row>
    <row r="18" spans="2:9" s="5" customFormat="1" ht="30" customHeight="1" x14ac:dyDescent="0.25">
      <c r="B18" s="12" t="s">
        <v>26</v>
      </c>
      <c r="C18" s="38">
        <v>0.75</v>
      </c>
      <c r="D18" s="38">
        <v>0.79</v>
      </c>
      <c r="E18" s="38">
        <v>0.85</v>
      </c>
      <c r="F18" s="38">
        <v>0.89</v>
      </c>
      <c r="G18" s="38">
        <v>0.91</v>
      </c>
      <c r="H18" s="38">
        <v>1</v>
      </c>
      <c r="I18" s="39">
        <v>1.03</v>
      </c>
    </row>
    <row r="19" spans="2:9" s="5" customFormat="1" ht="30" customHeight="1" x14ac:dyDescent="0.25">
      <c r="B19" s="12" t="s">
        <v>27</v>
      </c>
      <c r="C19" s="38">
        <v>0.23</v>
      </c>
      <c r="D19" s="38">
        <v>0.25</v>
      </c>
      <c r="E19" s="38">
        <v>0.27</v>
      </c>
      <c r="F19" s="38">
        <v>0.28000000000000003</v>
      </c>
      <c r="G19" s="38">
        <v>0.28999999999999998</v>
      </c>
      <c r="H19" s="38">
        <v>0.3</v>
      </c>
      <c r="I19" s="39">
        <v>0.34</v>
      </c>
    </row>
    <row r="20" spans="2:9" s="5" customFormat="1" ht="30" customHeight="1" x14ac:dyDescent="0.25">
      <c r="B20" s="12"/>
      <c r="C20" s="38"/>
      <c r="D20" s="38"/>
      <c r="E20" s="38"/>
      <c r="F20" s="38"/>
      <c r="G20" s="38"/>
      <c r="H20" s="38"/>
      <c r="I20" s="39"/>
    </row>
    <row r="21" spans="2:9" ht="30" customHeight="1" x14ac:dyDescent="0.25">
      <c r="B21" s="12"/>
      <c r="C21" s="38"/>
      <c r="D21" s="38"/>
      <c r="E21" s="38"/>
      <c r="F21" s="38"/>
      <c r="G21" s="38"/>
      <c r="H21" s="38"/>
      <c r="I21" s="39"/>
    </row>
    <row r="22" spans="2:9" ht="30" customHeight="1" x14ac:dyDescent="0.25">
      <c r="B22" s="12"/>
      <c r="C22" s="38"/>
      <c r="D22" s="38"/>
      <c r="E22" s="38"/>
      <c r="F22" s="38"/>
      <c r="G22" s="38"/>
      <c r="H22" s="38"/>
      <c r="I22" s="39"/>
    </row>
    <row r="23" spans="2:9" ht="30" customHeight="1" x14ac:dyDescent="0.25">
      <c r="B23" s="12"/>
      <c r="C23" s="38"/>
      <c r="D23" s="38"/>
      <c r="E23" s="38"/>
      <c r="F23" s="38"/>
      <c r="G23" s="38"/>
      <c r="H23" s="38"/>
      <c r="I23" s="39"/>
    </row>
    <row r="24" spans="2:9" ht="30" customHeight="1" x14ac:dyDescent="0.25">
      <c r="B24" s="12"/>
      <c r="C24" s="38"/>
      <c r="D24" s="38"/>
      <c r="E24" s="38"/>
      <c r="F24" s="38"/>
      <c r="G24" s="38"/>
      <c r="H24" s="38"/>
      <c r="I24" s="39"/>
    </row>
    <row r="25" spans="2:9" ht="30" customHeight="1" x14ac:dyDescent="0.25">
      <c r="B25" s="12"/>
      <c r="C25" s="38"/>
      <c r="D25" s="38"/>
      <c r="E25" s="38"/>
      <c r="F25" s="38"/>
      <c r="G25" s="38"/>
      <c r="H25" s="38"/>
      <c r="I25" s="39"/>
    </row>
    <row r="26" spans="2:9" ht="30" customHeight="1" x14ac:dyDescent="0.25">
      <c r="B26" s="12"/>
      <c r="C26" s="38"/>
      <c r="D26" s="38"/>
      <c r="E26" s="38"/>
      <c r="F26" s="38"/>
      <c r="G26" s="38"/>
      <c r="H26" s="38"/>
      <c r="I26" s="39"/>
    </row>
    <row r="27" spans="2:9" ht="30" customHeight="1" x14ac:dyDescent="0.25">
      <c r="B27" s="12"/>
      <c r="C27" s="38"/>
      <c r="D27" s="38"/>
      <c r="E27" s="38"/>
      <c r="F27" s="38"/>
      <c r="G27" s="38"/>
      <c r="H27" s="38"/>
      <c r="I27" s="39"/>
    </row>
    <row r="28" spans="2:9" ht="30" customHeight="1" x14ac:dyDescent="0.25">
      <c r="B28" s="12"/>
      <c r="C28" s="38"/>
      <c r="D28" s="38"/>
      <c r="E28" s="38"/>
      <c r="F28" s="38"/>
      <c r="G28" s="38"/>
      <c r="H28" s="38"/>
      <c r="I28" s="39"/>
    </row>
    <row r="29" spans="2:9" ht="30" customHeight="1" x14ac:dyDescent="0.25">
      <c r="B29" s="12"/>
      <c r="C29" s="38"/>
      <c r="D29" s="38"/>
      <c r="E29" s="38"/>
      <c r="F29" s="38"/>
      <c r="G29" s="38"/>
      <c r="H29" s="38"/>
      <c r="I29" s="39"/>
    </row>
    <row r="30" spans="2:9" ht="30" customHeight="1" x14ac:dyDescent="0.25">
      <c r="B30" s="12"/>
      <c r="C30" s="40"/>
      <c r="D30" s="40"/>
      <c r="E30" s="40"/>
      <c r="F30" s="40"/>
      <c r="G30" s="40"/>
      <c r="H30" s="40"/>
      <c r="I30" s="41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Nhập dữ liệu tài chính lên tới 25 số liệu chính và bảy năm trong bảng bắt đầu từ ô B5 trong trang tính này. Chọn ô B4 để dẫn hướng đến trang tính Báo cáo tài chính" sqref="A1" xr:uid="{00000000-0002-0000-0100-000000000000}"/>
    <dataValidation allowBlank="1" showInputMessage="1" showErrorMessage="1" prompt="Tiêu đề của trang tính này nằm trong ô này còn Mẹo nằm trong ô bên dưới" sqref="B1:I2" xr:uid="{00000000-0002-0000-0100-000001000000}"/>
    <dataValidation allowBlank="1" showInputMessage="1" showErrorMessage="1" prompt="Liên kết dẫn hướng đến trang tính Báo cáo tài chính. Nhập chi tiết vào bảng dưới đây" sqref="B4:C4" xr:uid="{00000000-0002-0000-0100-000002000000}"/>
    <dataValidation allowBlank="1" showInputMessage="1" showErrorMessage="1" prompt="Mẹo nằm trong ô này" sqref="B3:I3" xr:uid="{00000000-0002-0000-0100-000003000000}"/>
    <dataValidation allowBlank="1" showInputMessage="1" showErrorMessage="1" prompt="Năm được tự động cập nhật trong ô này. Nhập số liệu cho năm nay trong cột này, bên dưới đầu đề này" sqref="C5 D5:I5" xr:uid="{00000000-0002-0000-0100-000004000000}"/>
    <dataValidation allowBlank="1" showInputMessage="1" showErrorMessage="1" prompt="Nhập Tên số liệu vào cột này, bên dưới đầu đề này" sqref="B5" xr:uid="{00000000-0002-0000-0100-000005000000}"/>
  </dataValidations>
  <hyperlinks>
    <hyperlink ref="B4" location="'Báo cáo Tài chính'!A1" tooltip="Chọn để dẫn hướng đến trang tính Báo cáo Tài chính" display="Tap to view Financial Report" xr:uid="{00000000-0004-0000-0100-000000000000}"/>
  </hyperlinks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defaultRowHeight="30" customHeight="1" x14ac:dyDescent="0.25"/>
  <cols>
    <col min="1" max="1" width="1.625" customWidth="1"/>
    <col min="2" max="2" width="4.25" customWidth="1"/>
    <col min="3" max="3" width="30.875" customWidth="1"/>
    <col min="4" max="4" width="3.875" customWidth="1"/>
    <col min="5" max="6" width="18" customWidth="1"/>
    <col min="9" max="9" width="1.625" customWidth="1"/>
  </cols>
  <sheetData>
    <row r="1" spans="2:8" ht="8.25" customHeight="1" x14ac:dyDescent="0.25">
      <c r="B1" s="89" t="s">
        <v>28</v>
      </c>
      <c r="C1" s="89"/>
      <c r="D1" s="89"/>
      <c r="E1" s="89"/>
      <c r="F1" s="89"/>
      <c r="G1" s="89"/>
      <c r="H1" s="89"/>
    </row>
    <row r="2" spans="2:8" ht="38.25" customHeight="1" x14ac:dyDescent="0.25">
      <c r="B2" s="89"/>
      <c r="C2" s="89"/>
      <c r="D2" s="89"/>
      <c r="E2" s="89"/>
      <c r="F2" s="89"/>
      <c r="G2" s="89"/>
      <c r="H2" s="89"/>
    </row>
    <row r="3" spans="2:8" ht="25.5" customHeight="1" x14ac:dyDescent="0.25">
      <c r="B3" s="91" t="s">
        <v>29</v>
      </c>
      <c r="C3" s="91"/>
      <c r="D3" s="91"/>
      <c r="E3" s="91"/>
      <c r="F3" s="91"/>
      <c r="G3" s="91"/>
      <c r="H3" s="91"/>
    </row>
    <row r="4" spans="2:8" ht="30" customHeight="1" thickBot="1" x14ac:dyDescent="0.3">
      <c r="B4" s="90" t="s">
        <v>30</v>
      </c>
      <c r="C4" s="90"/>
      <c r="D4" s="90"/>
    </row>
    <row r="5" spans="2:8" s="10" customFormat="1" ht="30" customHeight="1" x14ac:dyDescent="0.25">
      <c r="B5" s="30">
        <v>1</v>
      </c>
      <c r="C5" s="21" t="s">
        <v>14</v>
      </c>
      <c r="D5" s="29" t="str">
        <f>IF(ISBLANK(C5),"← Vui lòng chọn giá trị từ danh sách thả xuống",IF(COUNTIF($C$5:C5,C5)&gt;1,"Bạn đã chọn "&amp;C5&amp;" hai lần.",""))</f>
        <v/>
      </c>
      <c r="G5"/>
    </row>
    <row r="6" spans="2:8" s="10" customFormat="1" ht="30" customHeight="1" x14ac:dyDescent="0.25">
      <c r="B6" s="31">
        <v>2</v>
      </c>
      <c r="C6" s="22" t="s">
        <v>19</v>
      </c>
      <c r="D6" s="29" t="str">
        <f>IF(ISBLANK(C6),"← Vui lòng chọn giá trị từ danh sách thả xuống",IF(COUNTIF($C$5:C6,C6)&gt;1,"Bạn đã chọn "&amp;C6&amp;" hai lần.",""))</f>
        <v/>
      </c>
      <c r="G6"/>
    </row>
    <row r="7" spans="2:8" s="10" customFormat="1" ht="30" customHeight="1" x14ac:dyDescent="0.25">
      <c r="B7" s="31">
        <v>3</v>
      </c>
      <c r="C7" s="23" t="s">
        <v>18</v>
      </c>
      <c r="D7" s="29" t="str">
        <f>IF(ISBLANK(C7),"← Vui lòng chọn giá trị từ danh sách thả xuống",IF(COUNTIF($C$5:C7,C7)&gt;1,"Bạn đã chọn "&amp;C7&amp;" hai lần.",""))</f>
        <v/>
      </c>
      <c r="G7"/>
    </row>
    <row r="8" spans="2:8" s="10" customFormat="1" ht="30" customHeight="1" x14ac:dyDescent="0.25">
      <c r="B8" s="31">
        <v>4</v>
      </c>
      <c r="C8" s="23" t="s">
        <v>17</v>
      </c>
      <c r="D8" s="29" t="str">
        <f>IF(ISBLANK(C8),"← Vui lòng chọn giá trị từ danh sách thả xuống",IF(COUNTIF($C$5:C8,C8)&gt;1,"Bạn đã chọn "&amp;C8&amp;" hai lần.",""))</f>
        <v/>
      </c>
    </row>
    <row r="9" spans="2:8" s="10" customFormat="1" ht="30" customHeight="1" thickBot="1" x14ac:dyDescent="0.3">
      <c r="B9" s="32">
        <v>5</v>
      </c>
      <c r="C9" s="24" t="s">
        <v>16</v>
      </c>
      <c r="D9" s="29" t="str">
        <f>IF(ISBLANK(C9),"← Vui lòng chọn giá trị từ danh sách thả xuống",IF(COUNTIF($C$5:C9,C9)&gt;1,"Bạn đã chọn "&amp;C9&amp;" hai lần.",""))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Chọn Số liệu chính từ danh sách. Chọn HỦY BỎ, nhấn ALT+MŨI TÊN XUỐNG để xem các tùy chọn, rồi nhấn MŨI TÊN XUỐNG và ENTER để chọn" prompt="Chọn Số liệu chính trong ô này. Nhấn ALT+MŨI TÊN XUỐNG để xem các tùy chọn, rồi nhấn MŨI TÊN XUỐNG và ENTER để chọn" sqref="C5:C9" xr:uid="{00000000-0002-0000-0200-000000000000}">
      <formula1>SốĐoTrước</formula1>
    </dataValidation>
    <dataValidation allowBlank="1" showInputMessage="1" showErrorMessage="1" prompt="Chọn Số liệu chính sẽ được hiển thị ở đầu báo cáo tài chính hàng năm trong trang tính này. Chọn ô B4 để dẫn hướng đến trang tính Báo cáo tài chính" sqref="A1" xr:uid="{00000000-0002-0000-0200-000001000000}"/>
    <dataValidation allowBlank="1" showInputMessage="1" showErrorMessage="1" prompt="Tiêu đề của trang tính này nằm trong ô này còn Mẹo nằm trong ô bên dưới" sqref="B1:H2" xr:uid="{00000000-0002-0000-0200-000002000000}"/>
    <dataValidation allowBlank="1" showInputMessage="1" showErrorMessage="1" prompt="Liên kết dẫn hướng đến trang tính báo cáo tài chính. Chọn Số liệu chính trong các ô bên dưới, các ô từ C5 đến C9" sqref="B4:D4" xr:uid="{00000000-0002-0000-0200-000003000000}"/>
  </dataValidations>
  <hyperlinks>
    <hyperlink ref="B4:C4" location="'Báo cáo Tài chính'!A1" tooltip="Xem báo cáo tài chính" display="  Click to view Financial Report" xr:uid="{00000000-0004-0000-0200-000000000000}"/>
    <hyperlink ref="B4:D4" location="'Báo cáo Tài chính'!A1" tooltip="Chọn để dẫn hướng đến trang tính Báo cáo Tài chính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5.75" x14ac:dyDescent="0.25"/>
  <cols>
    <col min="2" max="2" width="32.75" customWidth="1"/>
  </cols>
  <sheetData>
    <row r="1" spans="1:9" s="10" customFormat="1" ht="34.5" customHeight="1" x14ac:dyDescent="0.25">
      <c r="A1" s="28" t="s">
        <v>31</v>
      </c>
    </row>
    <row r="2" spans="1:9" s="10" customFormat="1" x14ac:dyDescent="0.25">
      <c r="D2" s="6" t="s">
        <v>34</v>
      </c>
    </row>
    <row r="3" spans="1:9" ht="19.5" customHeight="1" x14ac:dyDescent="0.25">
      <c r="B3" t="s">
        <v>32</v>
      </c>
      <c r="C3" s="2">
        <f>NămĐượcChọn</f>
        <v>2018</v>
      </c>
      <c r="D3">
        <f ca="1">MATCH(C3,NămNgoái,0)+1</f>
        <v>7</v>
      </c>
    </row>
    <row r="4" spans="1:9" ht="19.5" customHeight="1" x14ac:dyDescent="0.25">
      <c r="B4" t="s">
        <v>33</v>
      </c>
      <c r="C4" s="2">
        <f>C3-1</f>
        <v>2017</v>
      </c>
      <c r="D4">
        <f ca="1">MATCH(C4,NămNgoái,0)+1</f>
        <v>6</v>
      </c>
    </row>
    <row r="5" spans="1:9" ht="19.5" customHeight="1" x14ac:dyDescent="0.25"/>
    <row r="6" spans="1:9" ht="19.5" customHeight="1" thickBot="1" x14ac:dyDescent="0.3">
      <c r="B6" t="s">
        <v>34</v>
      </c>
      <c r="C6" s="1">
        <f ca="1">MATCH(C7,NămNgoái,0)+1</f>
        <v>3</v>
      </c>
      <c r="D6" s="1">
        <f ca="1">MATCH(D7,NămNgoái,0)+1</f>
        <v>4</v>
      </c>
      <c r="E6" s="1">
        <f ca="1">MATCH(E7,NămNgoái,0)+1</f>
        <v>5</v>
      </c>
      <c r="F6" s="1">
        <f ca="1">MATCH(F7,NămNgoái,0)+1</f>
        <v>6</v>
      </c>
      <c r="G6" s="1">
        <f ca="1">MATCH(G7,NămNgoái,0)+1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1">
        <f>D7-1</f>
        <v>2014</v>
      </c>
      <c r="D7" s="11">
        <f>E7-1</f>
        <v>2015</v>
      </c>
      <c r="E7" s="11">
        <f>F7-1</f>
        <v>2016</v>
      </c>
      <c r="F7" s="11">
        <f>G7-1</f>
        <v>2017</v>
      </c>
      <c r="G7" s="11">
        <f>C3</f>
        <v>2018</v>
      </c>
      <c r="H7" s="7"/>
    </row>
    <row r="8" spans="1:9" ht="19.5" customHeight="1" x14ac:dyDescent="0.25">
      <c r="A8">
        <f>MATCH(B8,'Đầu vào Dữ liệu Tài chính'!$B$6:$B$30,0)</f>
        <v>1</v>
      </c>
      <c r="B8" t="str">
        <f>IF('Thiết đặt Chỉ số Chính'!C5="","",'Thiết đặt Chỉ số Chính'!C5)</f>
        <v>DOANH THU</v>
      </c>
      <c r="C8">
        <f ca="1">IFERROR(INDEX('Đầu vào Dữ liệu Tài chính'!$B$6:$I$30,$A8,C$6),NA())</f>
        <v>134137.45000000001</v>
      </c>
      <c r="D8">
        <f ca="1">IFERROR(INDEX('Đầu vào Dữ liệu Tài chính'!$B$6:$I$30,$A8,D$6),NA())</f>
        <v>142728.38</v>
      </c>
      <c r="E8">
        <f ca="1">IFERROR(INDEX('Đầu vào Dữ liệu Tài chính'!$B$6:$I$30,$A8,E$6),NA())</f>
        <v>150687.46</v>
      </c>
      <c r="F8">
        <f ca="1">IFERROR(INDEX('Đầu vào Dữ liệu Tài chính'!$B$6:$I$30,$A8,F$6),NA())</f>
        <v>165044.56</v>
      </c>
      <c r="G8">
        <f ca="1">IFERROR(INDEX('Đầu vào Dữ liệu Tài chính'!$B$6:$I$30,$A8,G$6),NA())</f>
        <v>180026.63</v>
      </c>
      <c r="H8" s="3">
        <f ca="1">IFERROR(G8/F8-1,"")</f>
        <v>9.0775909245357722E-2</v>
      </c>
    </row>
    <row r="9" spans="1:9" ht="19.5" customHeight="1" x14ac:dyDescent="0.25">
      <c r="A9">
        <f>MATCH(B9,'Đầu vào Dữ liệu Tài chính'!$B$6:$B$30,0)</f>
        <v>6</v>
      </c>
      <c r="B9" t="str">
        <f>IF('Thiết đặt Chỉ số Chính'!C6="","",'Thiết đặt Chỉ số Chính'!C6)</f>
        <v>LỢI NHUẬN RÒNG</v>
      </c>
      <c r="C9">
        <f ca="1">IFERROR(INDEX('Đầu vào Dữ liệu Tài chính'!$B$6:$I$30,$A9,C$6),NA())</f>
        <v>54761.074999999997</v>
      </c>
      <c r="D9">
        <f ca="1">IFERROR(INDEX('Đầu vào Dữ liệu Tài chính'!$B$6:$I$30,$A9,D$6),NA())</f>
        <v>55860.81</v>
      </c>
      <c r="E9">
        <f ca="1">IFERROR(INDEX('Đầu vào Dữ liệu Tài chính'!$B$6:$I$30,$A9,E$6),NA())</f>
        <v>59747.95</v>
      </c>
      <c r="F9">
        <f ca="1">IFERROR(INDEX('Đầu vào Dữ liệu Tài chính'!$B$6:$I$30,$A9,F$6),NA())</f>
        <v>61483.59</v>
      </c>
      <c r="G9">
        <f ca="1">IFERROR(INDEX('Đầu vào Dữ liệu Tài chính'!$B$6:$I$30,$A9,G$6),NA())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25">
      <c r="A10">
        <f>MATCH(B10,'Đầu vào Dữ liệu Tài chính'!$B$6:$B$30,0)</f>
        <v>5</v>
      </c>
      <c r="B10" t="str">
        <f>IF('Thiết đặt Chỉ số Chính'!C7="","",'Thiết đặt Chỉ số Chính'!C7)</f>
        <v>LÃI SUẤT</v>
      </c>
      <c r="C10">
        <f ca="1">IFERROR(INDEX('Đầu vào Dữ liệu Tài chính'!$B$6:$I$30,$A10,C$6),NA())</f>
        <v>2745.82</v>
      </c>
      <c r="D10">
        <f ca="1">IFERROR(INDEX('Đầu vào Dữ liệu Tài chính'!$B$6:$I$30,$A10,D$6),NA())</f>
        <v>2893.11</v>
      </c>
      <c r="E10">
        <f ca="1">IFERROR(INDEX('Đầu vào Dữ liệu Tài chính'!$B$6:$I$30,$A10,E$6),NA())</f>
        <v>3136.12</v>
      </c>
      <c r="F10">
        <f ca="1">IFERROR(INDEX('Đầu vào Dữ liệu Tài chính'!$B$6:$I$30,$A10,F$6),NA())</f>
        <v>3148.53</v>
      </c>
      <c r="G10">
        <f ca="1">IFERROR(INDEX('Đầu vào Dữ liệu Tài chính'!$B$6:$I$30,$A10,G$6),NA())</f>
        <v>3338.3</v>
      </c>
      <c r="H10" s="3">
        <f t="shared" ca="1" si="0"/>
        <v>6.0272571644545136E-2</v>
      </c>
    </row>
    <row r="11" spans="1:9" ht="19.5" customHeight="1" x14ac:dyDescent="0.25">
      <c r="A11">
        <f>MATCH(B11,'Đầu vào Dữ liệu Tài chính'!$B$6:$B$30,0)</f>
        <v>4</v>
      </c>
      <c r="B11" t="str">
        <f>IF('Thiết đặt Chỉ số Chính'!C8="","",'Thiết đặt Chỉ số Chính'!C8)</f>
        <v>KHẤU HAO</v>
      </c>
      <c r="C11">
        <f ca="1">IFERROR(INDEX('Đầu vào Dữ liệu Tài chính'!$B$6:$I$30,$A11,C$6),NA())</f>
        <v>4517.7700000000004</v>
      </c>
      <c r="D11">
        <f ca="1">IFERROR(INDEX('Đầu vào Dữ liệu Tài chính'!$B$6:$I$30,$A11,D$6),NA())</f>
        <v>4656.92</v>
      </c>
      <c r="E11">
        <f ca="1">IFERROR(INDEX('Đầu vào Dữ liệu Tài chính'!$B$6:$I$30,$A11,E$6),NA())</f>
        <v>4974.21</v>
      </c>
      <c r="F11">
        <f ca="1">IFERROR(INDEX('Đầu vào Dữ liệu Tài chính'!$B$6:$I$30,$A11,F$6),NA())</f>
        <v>5024.1099999999997</v>
      </c>
      <c r="G11">
        <f ca="1">IFERROR(INDEX('Đầu vào Dữ liệu Tài chính'!$B$6:$I$30,$A11,G$6),NA())</f>
        <v>5068.42</v>
      </c>
      <c r="H11" s="3">
        <f t="shared" ca="1" si="0"/>
        <v>8.8194725035877219E-3</v>
      </c>
    </row>
    <row r="12" spans="1:9" ht="19.5" customHeight="1" x14ac:dyDescent="0.25">
      <c r="A12">
        <f>MATCH(B12,'Đầu vào Dữ liệu Tài chính'!$B$6:$B$30,0)</f>
        <v>3</v>
      </c>
      <c r="B12" t="str">
        <f>IF('Thiết đặt Chỉ số Chính'!C9="","",'Thiết đặt Chỉ số Chính'!C9)</f>
        <v>LỢI NHUẬN TỪ HOẠT ĐỘNG SXKD</v>
      </c>
      <c r="C12">
        <f ca="1">IFERROR(INDEX('Đầu vào Dữ liệu Tài chính'!$B$6:$I$30,$A12,C$6),NA())</f>
        <v>64207.3</v>
      </c>
      <c r="D12">
        <f ca="1">IFERROR(INDEX('Đầu vào Dữ liệu Tài chính'!$B$6:$I$30,$A12,D$6),NA())</f>
        <v>68857.69</v>
      </c>
      <c r="E12">
        <f ca="1">IFERROR(INDEX('Đầu vào Dữ liệu Tài chính'!$B$6:$I$30,$A12,E$6),NA())</f>
        <v>75643.25</v>
      </c>
      <c r="F12">
        <f ca="1">IFERROR(INDEX('Đầu vào Dữ liệu Tài chính'!$B$6:$I$30,$A12,F$6),NA())</f>
        <v>76755.259999999995</v>
      </c>
      <c r="G12">
        <f ca="1">IFERROR(INDEX('Đầu vào Dữ liệu Tài chính'!$B$6:$I$30,$A12,G$6),NA())</f>
        <v>77317.83</v>
      </c>
      <c r="H12" s="3">
        <f t="shared" ca="1" si="0"/>
        <v>7.3293999655530406E-3</v>
      </c>
    </row>
    <row r="13" spans="1:9" ht="16.5" thickBot="1" x14ac:dyDescent="0.3"/>
    <row r="14" spans="1:9" ht="19.5" thickBot="1" x14ac:dyDescent="0.3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25">
      <c r="A15">
        <f>ROWS($B$15:B15)</f>
        <v>1</v>
      </c>
      <c r="B15" t="str">
        <f>IF('Đầu vào Dữ liệu Tài chính'!B6=0,"",'Đầu vào Dữ liệu Tài chính'!B6)</f>
        <v>DOANH THU</v>
      </c>
      <c r="C15">
        <f ca="1">IF(B15="",NA(),IFERROR(INDEX('Đầu vào Dữ liệu Tài chính'!$B$6:$I$30,$A15,C$6),NA()))</f>
        <v>134137.45000000001</v>
      </c>
      <c r="D15">
        <f ca="1">IF(B15="",NA(),IFERROR(INDEX('Đầu vào Dữ liệu Tài chính'!$B$6:$I$30,$A15,D$6),NA()))</f>
        <v>142728.38</v>
      </c>
      <c r="E15">
        <f ca="1">IF(B15="",NA(),IFERROR(INDEX('Đầu vào Dữ liệu Tài chính'!$B$6:$I$30,$A15,E$6),NA()))</f>
        <v>150687.46</v>
      </c>
      <c r="F15">
        <f ca="1">IF(B15="",NA(),IFERROR(INDEX('Đầu vào Dữ liệu Tài chính'!$B$6:$I$30,$A15,F$6),NA()))</f>
        <v>165044.56</v>
      </c>
      <c r="G15">
        <f ca="1">IF(B15="",NA(),IFERROR(INDEX('Đầu vào Dữ liệu Tài chính'!$B$6:$I$30,$A15,G$6),NA()))</f>
        <v>180026.63</v>
      </c>
    </row>
    <row r="16" spans="1:9" ht="19.5" customHeight="1" x14ac:dyDescent="0.25">
      <c r="A16">
        <f>ROWS($B$15:B16)</f>
        <v>2</v>
      </c>
      <c r="B16" t="str">
        <f>IF('Đầu vào Dữ liệu Tài chính'!B7=0,"",'Đầu vào Dữ liệu Tài chính'!B7)</f>
        <v>CHI PHÍ HOẠT ĐỘNG</v>
      </c>
      <c r="C16">
        <f ca="1">IF(B16="",NA(),IFERROR(INDEX('Đầu vào Dữ liệu Tài chính'!$B$6:$I$30,$A16,C$6),NA()))</f>
        <v>70962.31</v>
      </c>
      <c r="D16">
        <f ca="1">IF(B16="",NA(),IFERROR(INDEX('Đầu vào Dữ liệu Tài chính'!$B$6:$I$30,$A16,D$6),NA()))</f>
        <v>75924.86</v>
      </c>
      <c r="E16">
        <f ca="1">IF(B16="",NA(),IFERROR(INDEX('Đầu vào Dữ liệu Tài chính'!$B$6:$I$30,$A16,E$6),NA()))</f>
        <v>78901.27</v>
      </c>
      <c r="F16">
        <f ca="1">IF(B16="",NA(),IFERROR(INDEX('Đầu vào Dữ liệu Tài chính'!$B$6:$I$30,$A16,F$6),NA()))</f>
        <v>81674.37</v>
      </c>
      <c r="G16">
        <f ca="1">IF(B16="",NA(),IFERROR(INDEX('Đầu vào Dữ liệu Tài chính'!$B$6:$I$30,$A16,G$6),NA()))</f>
        <v>80883.33</v>
      </c>
    </row>
    <row r="17" spans="1:7" ht="19.5" customHeight="1" x14ac:dyDescent="0.25">
      <c r="A17">
        <f>ROWS($B$15:B17)</f>
        <v>3</v>
      </c>
      <c r="B17" t="str">
        <f>IF('Đầu vào Dữ liệu Tài chính'!B8=0,"",'Đầu vào Dữ liệu Tài chính'!B8)</f>
        <v>LỢI NHUẬN TỪ HOẠT ĐỘNG SXKD</v>
      </c>
      <c r="C17">
        <f ca="1">IF(B17="",NA(),IFERROR(INDEX('Đầu vào Dữ liệu Tài chính'!$B$6:$I$30,$A17,C$6),NA()))</f>
        <v>64207.3</v>
      </c>
      <c r="D17">
        <f ca="1">IF(B17="",NA(),IFERROR(INDEX('Đầu vào Dữ liệu Tài chính'!$B$6:$I$30,$A17,D$6),NA()))</f>
        <v>68857.69</v>
      </c>
      <c r="E17">
        <f ca="1">IF(B17="",NA(),IFERROR(INDEX('Đầu vào Dữ liệu Tài chính'!$B$6:$I$30,$A17,E$6),NA()))</f>
        <v>75643.25</v>
      </c>
      <c r="F17">
        <f ca="1">IF(B17="",NA(),IFERROR(INDEX('Đầu vào Dữ liệu Tài chính'!$B$6:$I$30,$A17,F$6),NA()))</f>
        <v>76755.259999999995</v>
      </c>
      <c r="G17">
        <f ca="1">IF(B17="",NA(),IFERROR(INDEX('Đầu vào Dữ liệu Tài chính'!$B$6:$I$30,$A17,G$6),NA()))</f>
        <v>77317.83</v>
      </c>
    </row>
    <row r="18" spans="1:7" ht="19.5" customHeight="1" x14ac:dyDescent="0.25">
      <c r="A18">
        <f>ROWS($B$15:B18)</f>
        <v>4</v>
      </c>
      <c r="B18" t="str">
        <f>IF('Đầu vào Dữ liệu Tài chính'!B9=0,"",'Đầu vào Dữ liệu Tài chính'!B9)</f>
        <v>KHẤU HAO</v>
      </c>
      <c r="C18">
        <f ca="1">IF(B18="",NA(),IFERROR(INDEX('Đầu vào Dữ liệu Tài chính'!$B$6:$I$30,$A18,C$6),NA()))</f>
        <v>4517.7700000000004</v>
      </c>
      <c r="D18">
        <f ca="1">IF(B18="",NA(),IFERROR(INDEX('Đầu vào Dữ liệu Tài chính'!$B$6:$I$30,$A18,D$6),NA()))</f>
        <v>4656.92</v>
      </c>
      <c r="E18">
        <f ca="1">IF(B18="",NA(),IFERROR(INDEX('Đầu vào Dữ liệu Tài chính'!$B$6:$I$30,$A18,E$6),NA()))</f>
        <v>4974.21</v>
      </c>
      <c r="F18">
        <f ca="1">IF(B18="",NA(),IFERROR(INDEX('Đầu vào Dữ liệu Tài chính'!$B$6:$I$30,$A18,F$6),NA()))</f>
        <v>5024.1099999999997</v>
      </c>
      <c r="G18">
        <f ca="1">IF(B18="",NA(),IFERROR(INDEX('Đầu vào Dữ liệu Tài chính'!$B$6:$I$30,$A18,G$6),NA()))</f>
        <v>5068.42</v>
      </c>
    </row>
    <row r="19" spans="1:7" ht="19.5" customHeight="1" x14ac:dyDescent="0.25">
      <c r="A19">
        <f>ROWS($B$15:B19)</f>
        <v>5</v>
      </c>
      <c r="B19" t="str">
        <f>IF('Đầu vào Dữ liệu Tài chính'!B10=0,"",'Đầu vào Dữ liệu Tài chính'!B10)</f>
        <v>LÃI SUẤT</v>
      </c>
      <c r="C19">
        <f ca="1">IF(B19="",NA(),IFERROR(INDEX('Đầu vào Dữ liệu Tài chính'!$B$6:$I$30,$A19,C$6),NA()))</f>
        <v>2745.82</v>
      </c>
      <c r="D19">
        <f ca="1">IF(B19="",NA(),IFERROR(INDEX('Đầu vào Dữ liệu Tài chính'!$B$6:$I$30,$A19,D$6),NA()))</f>
        <v>2893.11</v>
      </c>
      <c r="E19">
        <f ca="1">IF(B19="",NA(),IFERROR(INDEX('Đầu vào Dữ liệu Tài chính'!$B$6:$I$30,$A19,E$6),NA()))</f>
        <v>3136.12</v>
      </c>
      <c r="F19">
        <f ca="1">IF(B19="",NA(),IFERROR(INDEX('Đầu vào Dữ liệu Tài chính'!$B$6:$I$30,$A19,F$6),NA()))</f>
        <v>3148.53</v>
      </c>
      <c r="G19">
        <f ca="1">IF(B19="",NA(),IFERROR(INDEX('Đầu vào Dữ liệu Tài chính'!$B$6:$I$30,$A19,G$6),NA()))</f>
        <v>3338.3</v>
      </c>
    </row>
    <row r="20" spans="1:7" ht="19.5" customHeight="1" x14ac:dyDescent="0.25">
      <c r="A20">
        <f>ROWS($B$15:B20)</f>
        <v>6</v>
      </c>
      <c r="B20" t="str">
        <f>IF('Đầu vào Dữ liệu Tài chính'!B11=0,"",'Đầu vào Dữ liệu Tài chính'!B11)</f>
        <v>LỢI NHUẬN RÒNG</v>
      </c>
      <c r="C20">
        <f ca="1">IF(B20="",NA(),IFERROR(INDEX('Đầu vào Dữ liệu Tài chính'!$B$6:$I$30,$A20,C$6),NA()))</f>
        <v>54761.074999999997</v>
      </c>
      <c r="D20">
        <f ca="1">IF(B20="",NA(),IFERROR(INDEX('Đầu vào Dữ liệu Tài chính'!$B$6:$I$30,$A20,D$6),NA()))</f>
        <v>55860.81</v>
      </c>
      <c r="E20">
        <f ca="1">IF(B20="",NA(),IFERROR(INDEX('Đầu vào Dữ liệu Tài chính'!$B$6:$I$30,$A20,E$6),NA()))</f>
        <v>59747.95</v>
      </c>
      <c r="F20">
        <f ca="1">IF(B20="",NA(),IFERROR(INDEX('Đầu vào Dữ liệu Tài chính'!$B$6:$I$30,$A20,F$6),NA()))</f>
        <v>61483.59</v>
      </c>
      <c r="G20">
        <f ca="1">IF(B20="",NA(),IFERROR(INDEX('Đầu vào Dữ liệu Tài chính'!$B$6:$I$30,$A20,G$6),NA()))</f>
        <v>66272.100000000006</v>
      </c>
    </row>
    <row r="21" spans="1:7" ht="19.5" customHeight="1" x14ac:dyDescent="0.25">
      <c r="A21">
        <f>ROWS($B$15:B21)</f>
        <v>7</v>
      </c>
      <c r="B21" t="str">
        <f>IF('Đầu vào Dữ liệu Tài chính'!B12=0,"",'Đầu vào Dữ liệu Tài chính'!B12)</f>
        <v>THUẾ</v>
      </c>
      <c r="C21">
        <f ca="1">IF(B21="",NA(),IFERROR(INDEX('Đầu vào Dữ liệu Tài chính'!$B$6:$I$30,$A21,C$6),NA()))</f>
        <v>23920.54</v>
      </c>
      <c r="D21">
        <f ca="1">IF(B21="",NA(),IFERROR(INDEX('Đầu vào Dữ liệu Tài chính'!$B$6:$I$30,$A21,D$6),NA()))</f>
        <v>25576.74</v>
      </c>
      <c r="E21">
        <f ca="1">IF(B21="",NA(),IFERROR(INDEX('Đầu vào Dữ liệu Tài chính'!$B$6:$I$30,$A21,E$6),NA()))</f>
        <v>27498.86</v>
      </c>
      <c r="F21">
        <f ca="1">IF(B21="",NA(),IFERROR(INDEX('Đầu vào Dữ liệu Tài chính'!$B$6:$I$30,$A21,F$6),NA()))</f>
        <v>28335.67</v>
      </c>
      <c r="G21">
        <f ca="1">IF(B21="",NA(),IFERROR(INDEX('Đầu vào Dữ liệu Tài chính'!$B$6:$I$30,$A21,G$6),NA()))</f>
        <v>29424.53</v>
      </c>
    </row>
    <row r="22" spans="1:7" ht="19.5" customHeight="1" x14ac:dyDescent="0.25">
      <c r="A22">
        <f>ROWS($B$15:B22)</f>
        <v>8</v>
      </c>
      <c r="B22" t="str">
        <f>IF('Đầu vào Dữ liệu Tài chính'!B13=0,"",'Đầu vào Dữ liệu Tài chính'!B13)</f>
        <v>LỢI NHUẬN SAU THUẾ</v>
      </c>
      <c r="C22">
        <f ca="1">IF(B22="",NA(),IFERROR(INDEX('Đầu vào Dữ liệu Tài chính'!$B$6:$I$30,$A22,C$6),NA()))</f>
        <v>34943.49</v>
      </c>
      <c r="D22">
        <f ca="1">IF(B22="",NA(),IFERROR(INDEX('Đầu vào Dữ liệu Tài chính'!$B$6:$I$30,$A22,D$6),NA()))</f>
        <v>38418.53</v>
      </c>
      <c r="E22">
        <f ca="1">IF(B22="",NA(),IFERROR(INDEX('Đầu vào Dữ liệu Tài chính'!$B$6:$I$30,$A22,E$6),NA()))</f>
        <v>39895.050000000003</v>
      </c>
      <c r="F22">
        <f ca="1">IF(B22="",NA(),IFERROR(INDEX('Đầu vào Dữ liệu Tài chính'!$B$6:$I$30,$A22,F$6),NA()))</f>
        <v>40607.730000000003</v>
      </c>
      <c r="G22">
        <f ca="1">IF(B22="",NA(),IFERROR(INDEX('Đầu vào Dữ liệu Tài chính'!$B$6:$I$30,$A22,G$6),NA()))</f>
        <v>42438.2</v>
      </c>
    </row>
    <row r="23" spans="1:7" ht="19.5" customHeight="1" x14ac:dyDescent="0.25">
      <c r="A23">
        <f>ROWS($B$15:B23)</f>
        <v>9</v>
      </c>
      <c r="B23" t="str">
        <f>IF('Đầu vào Dữ liệu Tài chính'!B14=0,"",'Đầu vào Dữ liệu Tài chính'!B14)</f>
        <v>CHỈ SỐ 1</v>
      </c>
      <c r="C23">
        <f ca="1">IF(B23="",NA(),IFERROR(INDEX('Đầu vào Dữ liệu Tài chính'!$B$6:$I$30,$A23,C$6),NA()))</f>
        <v>12.81</v>
      </c>
      <c r="D23">
        <f ca="1">IF(B23="",NA(),IFERROR(INDEX('Đầu vào Dữ liệu Tài chính'!$B$6:$I$30,$A23,D$6),NA()))</f>
        <v>13.78</v>
      </c>
      <c r="E23">
        <f ca="1">IF(B23="",NA(),IFERROR(INDEX('Đầu vào Dữ liệu Tài chính'!$B$6:$I$30,$A23,E$6),NA()))</f>
        <v>14.29</v>
      </c>
      <c r="F23">
        <f ca="1">IF(B23="",NA(),IFERROR(INDEX('Đầu vào Dữ liệu Tài chính'!$B$6:$I$30,$A23,F$6),NA()))</f>
        <v>15.57</v>
      </c>
      <c r="G23">
        <f ca="1">IF(B23="",NA(),IFERROR(INDEX('Đầu vào Dữ liệu Tài chính'!$B$6:$I$30,$A23,G$6),NA()))</f>
        <v>16.78</v>
      </c>
    </row>
    <row r="24" spans="1:7" ht="19.5" customHeight="1" x14ac:dyDescent="0.25">
      <c r="A24">
        <f>ROWS($B$15:B24)</f>
        <v>10</v>
      </c>
      <c r="B24" t="str">
        <f>IF('Đầu vào Dữ liệu Tài chính'!B15=0,"",'Đầu vào Dữ liệu Tài chính'!B15)</f>
        <v>CHỈ SỐ 2</v>
      </c>
      <c r="C24">
        <f ca="1">IF(B24="",NA(),IFERROR(INDEX('Đầu vào Dữ liệu Tài chính'!$B$6:$I$30,$A24,C$6),NA()))</f>
        <v>18.59</v>
      </c>
      <c r="D24">
        <f ca="1">IF(B24="",NA(),IFERROR(INDEX('Đầu vào Dữ liệu Tài chính'!$B$6:$I$30,$A24,D$6),NA()))</f>
        <v>19.22</v>
      </c>
      <c r="E24">
        <f ca="1">IF(B24="",NA(),IFERROR(INDEX('Đầu vào Dữ liệu Tài chính'!$B$6:$I$30,$A24,E$6),NA()))</f>
        <v>20.170000000000002</v>
      </c>
      <c r="F24">
        <f ca="1">IF(B24="",NA(),IFERROR(INDEX('Đầu vào Dữ liệu Tài chính'!$B$6:$I$30,$A24,F$6),NA()))</f>
        <v>20.48</v>
      </c>
      <c r="G24">
        <f ca="1">IF(B24="",NA(),IFERROR(INDEX('Đầu vào Dữ liệu Tài chính'!$B$6:$I$30,$A24,G$6),NA()))</f>
        <v>21.84</v>
      </c>
    </row>
    <row r="25" spans="1:7" ht="19.5" customHeight="1" x14ac:dyDescent="0.25">
      <c r="A25">
        <f>ROWS($B$15:B25)</f>
        <v>11</v>
      </c>
      <c r="B25" t="str">
        <f>IF('Đầu vào Dữ liệu Tài chính'!B16=0,"",'Đầu vào Dữ liệu Tài chính'!B16)</f>
        <v>CHỈ SỐ 3</v>
      </c>
      <c r="C25">
        <f ca="1">IF(B25="",NA(),IFERROR(INDEX('Đầu vào Dữ liệu Tài chính'!$B$6:$I$30,$A25,C$6),NA()))</f>
        <v>20.55</v>
      </c>
      <c r="D25">
        <f ca="1">IF(B25="",NA(),IFERROR(INDEX('Đầu vào Dữ liệu Tài chính'!$B$6:$I$30,$A25,D$6),NA()))</f>
        <v>21.87</v>
      </c>
      <c r="E25">
        <f ca="1">IF(B25="",NA(),IFERROR(INDEX('Đầu vào Dữ liệu Tài chính'!$B$6:$I$30,$A25,E$6),NA()))</f>
        <v>23.19</v>
      </c>
      <c r="F25">
        <f ca="1">IF(B25="",NA(),IFERROR(INDEX('Đầu vào Dữ liệu Tài chính'!$B$6:$I$30,$A25,F$6),NA()))</f>
        <v>24.67</v>
      </c>
      <c r="G25">
        <f ca="1">IF(B25="",NA(),IFERROR(INDEX('Đầu vào Dữ liệu Tài chính'!$B$6:$I$30,$A25,G$6),NA()))</f>
        <v>26.39</v>
      </c>
    </row>
    <row r="26" spans="1:7" ht="19.5" customHeight="1" x14ac:dyDescent="0.25">
      <c r="A26">
        <f>ROWS($B$15:B26)</f>
        <v>12</v>
      </c>
      <c r="B26" t="str">
        <f>IF('Đầu vào Dữ liệu Tài chính'!B17=0,"",'Đầu vào Dữ liệu Tài chính'!B17)</f>
        <v>CHỈ SỐ 4</v>
      </c>
      <c r="C26">
        <f ca="1">IF(B26="",NA(),IFERROR(INDEX('Đầu vào Dữ liệu Tài chính'!$B$6:$I$30,$A26,C$6),NA()))</f>
        <v>12.21</v>
      </c>
      <c r="D26">
        <f ca="1">IF(B26="",NA(),IFERROR(INDEX('Đầu vào Dữ liệu Tài chính'!$B$6:$I$30,$A26,D$6),NA()))</f>
        <v>12.59</v>
      </c>
      <c r="E26">
        <f ca="1">IF(B26="",NA(),IFERROR(INDEX('Đầu vào Dữ liệu Tài chính'!$B$6:$I$30,$A26,E$6),NA()))</f>
        <v>13.7</v>
      </c>
      <c r="F26">
        <f ca="1">IF(B26="",NA(),IFERROR(INDEX('Đầu vào Dữ liệu Tài chính'!$B$6:$I$30,$A26,F$6),NA()))</f>
        <v>13.76</v>
      </c>
      <c r="G26">
        <f ca="1">IF(B26="",NA(),IFERROR(INDEX('Đầu vào Dữ liệu Tài chính'!$B$6:$I$30,$A26,G$6),NA()))</f>
        <v>14.59</v>
      </c>
    </row>
    <row r="27" spans="1:7" ht="19.5" customHeight="1" x14ac:dyDescent="0.25">
      <c r="A27">
        <f>ROWS($B$15:B27)</f>
        <v>13</v>
      </c>
      <c r="B27" t="str">
        <f>IF('Đầu vào Dữ liệu Tài chính'!B18=0,"",'Đầu vào Dữ liệu Tài chính'!B18)</f>
        <v>CHỈ SỐ 5</v>
      </c>
      <c r="C27">
        <f ca="1">IF(B27="",NA(),IFERROR(INDEX('Đầu vào Dữ liệu Tài chính'!$B$6:$I$30,$A27,C$6),NA()))</f>
        <v>0.79</v>
      </c>
      <c r="D27">
        <f ca="1">IF(B27="",NA(),IFERROR(INDEX('Đầu vào Dữ liệu Tài chính'!$B$6:$I$30,$A27,D$6),NA()))</f>
        <v>0.85</v>
      </c>
      <c r="E27">
        <f ca="1">IF(B27="",NA(),IFERROR(INDEX('Đầu vào Dữ liệu Tài chính'!$B$6:$I$30,$A27,E$6),NA()))</f>
        <v>0.89</v>
      </c>
      <c r="F27">
        <f ca="1">IF(B27="",NA(),IFERROR(INDEX('Đầu vào Dữ liệu Tài chính'!$B$6:$I$30,$A27,F$6),NA()))</f>
        <v>0.91</v>
      </c>
      <c r="G27">
        <f ca="1">IF(B27="",NA(),IFERROR(INDEX('Đầu vào Dữ liệu Tài chính'!$B$6:$I$30,$A27,G$6),NA()))</f>
        <v>1</v>
      </c>
    </row>
    <row r="28" spans="1:7" ht="19.5" customHeight="1" x14ac:dyDescent="0.25">
      <c r="A28">
        <f>ROWS($B$15:B28)</f>
        <v>14</v>
      </c>
      <c r="B28" t="str">
        <f>IF('Đầu vào Dữ liệu Tài chính'!B19=0,"",'Đầu vào Dữ liệu Tài chính'!B19)</f>
        <v>CHỈ SỐ 6</v>
      </c>
      <c r="C28">
        <f ca="1">IF(B28="",NA(),IFERROR(INDEX('Đầu vào Dữ liệu Tài chính'!$B$6:$I$30,$A28,C$6),NA()))</f>
        <v>0.25</v>
      </c>
      <c r="D28">
        <f ca="1">IF(B28="",NA(),IFERROR(INDEX('Đầu vào Dữ liệu Tài chính'!$B$6:$I$30,$A28,D$6),NA()))</f>
        <v>0.27</v>
      </c>
      <c r="E28">
        <f ca="1">IF(B28="",NA(),IFERROR(INDEX('Đầu vào Dữ liệu Tài chính'!$B$6:$I$30,$A28,E$6),NA()))</f>
        <v>0.28000000000000003</v>
      </c>
      <c r="F28">
        <f ca="1">IF(B28="",NA(),IFERROR(INDEX('Đầu vào Dữ liệu Tài chính'!$B$6:$I$30,$A28,F$6),NA()))</f>
        <v>0.28999999999999998</v>
      </c>
      <c r="G28">
        <f ca="1">IF(B28="",NA(),IFERROR(INDEX('Đầu vào Dữ liệu Tài chính'!$B$6:$I$30,$A28,G$6),NA()))</f>
        <v>0.3</v>
      </c>
    </row>
    <row r="29" spans="1:7" ht="19.5" customHeight="1" x14ac:dyDescent="0.25">
      <c r="A29">
        <f>ROWS($B$15:B29)</f>
        <v>15</v>
      </c>
      <c r="B29" t="str">
        <f>IF('Đầu vào Dữ liệu Tài chính'!B20=0,"",'Đầu vào Dữ liệu Tài chính'!B20)</f>
        <v/>
      </c>
      <c r="C29" t="e">
        <f>IF(B29="",NA(),IFERROR(INDEX('Đầu vào Dữ liệu Tài chính'!$B$6:$I$30,$A29,C$6),NA()))</f>
        <v>#N/A</v>
      </c>
      <c r="D29" t="e">
        <f>IF(B29="",NA(),IFERROR(INDEX('Đầu vào Dữ liệu Tài chính'!$B$6:$I$30,$A29,D$6),NA()))</f>
        <v>#N/A</v>
      </c>
      <c r="E29" t="e">
        <f>IF(B29="",NA(),IFERROR(INDEX('Đầu vào Dữ liệu Tài chính'!$B$6:$I$30,$A29,E$6),NA()))</f>
        <v>#N/A</v>
      </c>
      <c r="F29" t="e">
        <f>IF(B29="",NA(),IFERROR(INDEX('Đầu vào Dữ liệu Tài chính'!$B$6:$I$30,$A29,F$6),NA()))</f>
        <v>#N/A</v>
      </c>
      <c r="G29" t="e">
        <f>IF(B29="",NA(),IFERROR(INDEX('Đầu vào Dữ liệu Tài chính'!$B$6:$I$30,$A29,G$6),NA()))</f>
        <v>#N/A</v>
      </c>
    </row>
    <row r="30" spans="1:7" ht="19.5" customHeight="1" x14ac:dyDescent="0.25">
      <c r="A30">
        <f>ROWS($B$15:B30)</f>
        <v>16</v>
      </c>
      <c r="B30" t="str">
        <f>IF('Đầu vào Dữ liệu Tài chính'!B21=0,"",'Đầu vào Dữ liệu Tài chính'!B21)</f>
        <v/>
      </c>
      <c r="C30" t="e">
        <f>IF(B30="",NA(),IFERROR(INDEX('Đầu vào Dữ liệu Tài chính'!$B$6:$I$30,$A30,C$6),NA()))</f>
        <v>#N/A</v>
      </c>
      <c r="D30" t="e">
        <f>IF(B30="",NA(),IFERROR(INDEX('Đầu vào Dữ liệu Tài chính'!$B$6:$I$30,$A30,D$6),NA()))</f>
        <v>#N/A</v>
      </c>
      <c r="E30" t="e">
        <f>IF(B30="",NA(),IFERROR(INDEX('Đầu vào Dữ liệu Tài chính'!$B$6:$I$30,$A30,E$6),NA()))</f>
        <v>#N/A</v>
      </c>
      <c r="F30" t="e">
        <f>IF(B30="",NA(),IFERROR(INDEX('Đầu vào Dữ liệu Tài chính'!$B$6:$I$30,$A30,F$6),NA()))</f>
        <v>#N/A</v>
      </c>
      <c r="G30" t="e">
        <f>IF(B30="",NA(),IFERROR(INDEX('Đầu vào Dữ liệu Tài chính'!$B$6:$I$30,$A30,G$6),NA()))</f>
        <v>#N/A</v>
      </c>
    </row>
    <row r="31" spans="1:7" ht="19.5" customHeight="1" x14ac:dyDescent="0.25">
      <c r="A31">
        <f>ROWS($B$15:B31)</f>
        <v>17</v>
      </c>
      <c r="B31" t="str">
        <f>IF('Đầu vào Dữ liệu Tài chính'!B22=0,"",'Đầu vào Dữ liệu Tài chính'!B22)</f>
        <v/>
      </c>
      <c r="C31" t="e">
        <f>IF(B31="",NA(),IFERROR(INDEX('Đầu vào Dữ liệu Tài chính'!$B$6:$I$30,$A31,C$6),NA()))</f>
        <v>#N/A</v>
      </c>
      <c r="D31" t="e">
        <f>IF(B31="",NA(),IFERROR(INDEX('Đầu vào Dữ liệu Tài chính'!$B$6:$I$30,$A31,D$6),NA()))</f>
        <v>#N/A</v>
      </c>
      <c r="E31" t="e">
        <f>IF(B31="",NA(),IFERROR(INDEX('Đầu vào Dữ liệu Tài chính'!$B$6:$I$30,$A31,E$6),NA()))</f>
        <v>#N/A</v>
      </c>
      <c r="F31" t="e">
        <f>IF(B31="",NA(),IFERROR(INDEX('Đầu vào Dữ liệu Tài chính'!$B$6:$I$30,$A31,F$6),NA()))</f>
        <v>#N/A</v>
      </c>
      <c r="G31" t="e">
        <f>IF(B31="",NA(),IFERROR(INDEX('Đầu vào Dữ liệu Tài chính'!$B$6:$I$30,$A31,G$6),NA()))</f>
        <v>#N/A</v>
      </c>
    </row>
    <row r="32" spans="1:7" ht="19.5" customHeight="1" x14ac:dyDescent="0.25">
      <c r="A32">
        <f>ROWS($B$15:B32)</f>
        <v>18</v>
      </c>
      <c r="B32" t="str">
        <f>IF('Đầu vào Dữ liệu Tài chính'!B23=0,"",'Đầu vào Dữ liệu Tài chính'!B23)</f>
        <v/>
      </c>
      <c r="C32" t="e">
        <f>IF(B32="",NA(),IFERROR(INDEX('Đầu vào Dữ liệu Tài chính'!$B$6:$I$30,$A32,C$6),NA()))</f>
        <v>#N/A</v>
      </c>
      <c r="D32" t="e">
        <f>IF(B32="",NA(),IFERROR(INDEX('Đầu vào Dữ liệu Tài chính'!$B$6:$I$30,$A32,D$6),NA()))</f>
        <v>#N/A</v>
      </c>
      <c r="E32" t="e">
        <f>IF(B32="",NA(),IFERROR(INDEX('Đầu vào Dữ liệu Tài chính'!$B$6:$I$30,$A32,E$6),NA()))</f>
        <v>#N/A</v>
      </c>
      <c r="F32" t="e">
        <f>IF(B32="",NA(),IFERROR(INDEX('Đầu vào Dữ liệu Tài chính'!$B$6:$I$30,$A32,F$6),NA()))</f>
        <v>#N/A</v>
      </c>
      <c r="G32" t="e">
        <f>IF(B32="",NA(),IFERROR(INDEX('Đầu vào Dữ liệu Tài chính'!$B$6:$I$30,$A32,G$6),NA()))</f>
        <v>#N/A</v>
      </c>
    </row>
    <row r="33" spans="1:7" ht="19.5" customHeight="1" x14ac:dyDescent="0.25">
      <c r="A33">
        <f>ROWS($B$15:B33)</f>
        <v>19</v>
      </c>
      <c r="B33" t="str">
        <f>IF('Đầu vào Dữ liệu Tài chính'!B24=0,"",'Đầu vào Dữ liệu Tài chính'!B24)</f>
        <v/>
      </c>
      <c r="C33" t="e">
        <f>IF(B33="",NA(),IFERROR(INDEX('Đầu vào Dữ liệu Tài chính'!$B$6:$I$30,$A33,C$6),NA()))</f>
        <v>#N/A</v>
      </c>
      <c r="D33" t="e">
        <f>IF(B33="",NA(),IFERROR(INDEX('Đầu vào Dữ liệu Tài chính'!$B$6:$I$30,$A33,D$6),NA()))</f>
        <v>#N/A</v>
      </c>
      <c r="E33" t="e">
        <f>IF(B33="",NA(),IFERROR(INDEX('Đầu vào Dữ liệu Tài chính'!$B$6:$I$30,$A33,E$6),NA()))</f>
        <v>#N/A</v>
      </c>
      <c r="F33" t="e">
        <f>IF(B33="",NA(),IFERROR(INDEX('Đầu vào Dữ liệu Tài chính'!$B$6:$I$30,$A33,F$6),NA()))</f>
        <v>#N/A</v>
      </c>
      <c r="G33" t="e">
        <f>IF(B33="",NA(),IFERROR(INDEX('Đầu vào Dữ liệu Tài chính'!$B$6:$I$30,$A33,G$6),NA()))</f>
        <v>#N/A</v>
      </c>
    </row>
    <row r="34" spans="1:7" ht="19.5" customHeight="1" x14ac:dyDescent="0.25">
      <c r="A34">
        <f>ROWS($B$15:B34)</f>
        <v>20</v>
      </c>
      <c r="B34" t="str">
        <f>IF('Đầu vào Dữ liệu Tài chính'!B25=0,"",'Đầu vào Dữ liệu Tài chính'!B25)</f>
        <v/>
      </c>
      <c r="C34" t="e">
        <f>IF(B34="",NA(),IFERROR(INDEX('Đầu vào Dữ liệu Tài chính'!$B$6:$I$30,$A34,C$6),NA()))</f>
        <v>#N/A</v>
      </c>
      <c r="D34" t="e">
        <f>IF(B34="",NA(),IFERROR(INDEX('Đầu vào Dữ liệu Tài chính'!$B$6:$I$30,$A34,D$6),NA()))</f>
        <v>#N/A</v>
      </c>
      <c r="E34" t="e">
        <f>IF(B34="",NA(),IFERROR(INDEX('Đầu vào Dữ liệu Tài chính'!$B$6:$I$30,$A34,E$6),NA()))</f>
        <v>#N/A</v>
      </c>
      <c r="F34" t="e">
        <f>IF(B34="",NA(),IFERROR(INDEX('Đầu vào Dữ liệu Tài chính'!$B$6:$I$30,$A34,F$6),NA()))</f>
        <v>#N/A</v>
      </c>
      <c r="G34" t="e">
        <f>IF(B34="",NA(),IFERROR(INDEX('Đầu vào Dữ liệu Tài chính'!$B$6:$I$30,$A34,G$6),NA()))</f>
        <v>#N/A</v>
      </c>
    </row>
    <row r="35" spans="1:7" ht="19.5" customHeight="1" x14ac:dyDescent="0.25">
      <c r="A35">
        <f>ROWS($B$15:B35)</f>
        <v>21</v>
      </c>
      <c r="B35" t="str">
        <f>IF('Đầu vào Dữ liệu Tài chính'!B26=0,"",'Đầu vào Dữ liệu Tài chính'!B26)</f>
        <v/>
      </c>
      <c r="C35" t="e">
        <f>IF(B35="",NA(),IFERROR(INDEX('Đầu vào Dữ liệu Tài chính'!$B$6:$I$30,$A35,C$6),NA()))</f>
        <v>#N/A</v>
      </c>
      <c r="D35" t="e">
        <f>IF(B35="",NA(),IFERROR(INDEX('Đầu vào Dữ liệu Tài chính'!$B$6:$I$30,$A35,D$6),NA()))</f>
        <v>#N/A</v>
      </c>
      <c r="E35" t="e">
        <f>IF(B35="",NA(),IFERROR(INDEX('Đầu vào Dữ liệu Tài chính'!$B$6:$I$30,$A35,E$6),NA()))</f>
        <v>#N/A</v>
      </c>
      <c r="F35" t="e">
        <f>IF(B35="",NA(),IFERROR(INDEX('Đầu vào Dữ liệu Tài chính'!$B$6:$I$30,$A35,F$6),NA()))</f>
        <v>#N/A</v>
      </c>
      <c r="G35" t="e">
        <f>IF(B35="",NA(),IFERROR(INDEX('Đầu vào Dữ liệu Tài chính'!$B$6:$I$30,$A35,G$6),NA()))</f>
        <v>#N/A</v>
      </c>
    </row>
    <row r="36" spans="1:7" ht="19.5" customHeight="1" x14ac:dyDescent="0.25">
      <c r="A36">
        <f>ROWS($B$15:B36)</f>
        <v>22</v>
      </c>
      <c r="B36" t="str">
        <f>IF('Đầu vào Dữ liệu Tài chính'!B27=0,"",'Đầu vào Dữ liệu Tài chính'!B27)</f>
        <v/>
      </c>
      <c r="C36" t="e">
        <f>IF(B36="",NA(),IFERROR(INDEX('Đầu vào Dữ liệu Tài chính'!$B$6:$I$30,$A36,C$6),NA()))</f>
        <v>#N/A</v>
      </c>
      <c r="D36" t="e">
        <f>IF(B36="",NA(),IFERROR(INDEX('Đầu vào Dữ liệu Tài chính'!$B$6:$I$30,$A36,D$6),NA()))</f>
        <v>#N/A</v>
      </c>
      <c r="E36" t="e">
        <f>IF(B36="",NA(),IFERROR(INDEX('Đầu vào Dữ liệu Tài chính'!$B$6:$I$30,$A36,E$6),NA()))</f>
        <v>#N/A</v>
      </c>
      <c r="F36" t="e">
        <f>IF(B36="",NA(),IFERROR(INDEX('Đầu vào Dữ liệu Tài chính'!$B$6:$I$30,$A36,F$6),NA()))</f>
        <v>#N/A</v>
      </c>
      <c r="G36" t="e">
        <f>IF(B36="",NA(),IFERROR(INDEX('Đầu vào Dữ liệu Tài chính'!$B$6:$I$30,$A36,G$6),NA()))</f>
        <v>#N/A</v>
      </c>
    </row>
    <row r="37" spans="1:7" ht="19.5" customHeight="1" x14ac:dyDescent="0.25">
      <c r="A37">
        <f>ROWS($B$15:B37)</f>
        <v>23</v>
      </c>
      <c r="B37" t="str">
        <f>IF('Đầu vào Dữ liệu Tài chính'!B28=0,"",'Đầu vào Dữ liệu Tài chính'!B28)</f>
        <v/>
      </c>
      <c r="C37" t="e">
        <f>IF(B37="",NA(),IFERROR(INDEX('Đầu vào Dữ liệu Tài chính'!$B$6:$I$30,$A37,C$6),NA()))</f>
        <v>#N/A</v>
      </c>
      <c r="D37" t="e">
        <f>IF(B37="",NA(),IFERROR(INDEX('Đầu vào Dữ liệu Tài chính'!$B$6:$I$30,$A37,D$6),NA()))</f>
        <v>#N/A</v>
      </c>
      <c r="E37" t="e">
        <f>IF(B37="",NA(),IFERROR(INDEX('Đầu vào Dữ liệu Tài chính'!$B$6:$I$30,$A37,E$6),NA()))</f>
        <v>#N/A</v>
      </c>
      <c r="F37" t="e">
        <f>IF(B37="",NA(),IFERROR(INDEX('Đầu vào Dữ liệu Tài chính'!$B$6:$I$30,$A37,F$6),NA()))</f>
        <v>#N/A</v>
      </c>
      <c r="G37" t="e">
        <f>IF(B37="",NA(),IFERROR(INDEX('Đầu vào Dữ liệu Tài chính'!$B$6:$I$30,$A37,G$6),NA()))</f>
        <v>#N/A</v>
      </c>
    </row>
    <row r="38" spans="1:7" ht="19.5" customHeight="1" x14ac:dyDescent="0.25">
      <c r="A38">
        <f>ROWS($B$15:B38)</f>
        <v>24</v>
      </c>
      <c r="B38" t="str">
        <f>IF('Đầu vào Dữ liệu Tài chính'!B29=0,"",'Đầu vào Dữ liệu Tài chính'!B29)</f>
        <v/>
      </c>
      <c r="C38" t="e">
        <f>IF(B38="",NA(),IFERROR(INDEX('Đầu vào Dữ liệu Tài chính'!$B$6:$I$30,$A38,C$6),NA()))</f>
        <v>#N/A</v>
      </c>
      <c r="D38" t="e">
        <f>IF(B38="",NA(),IFERROR(INDEX('Đầu vào Dữ liệu Tài chính'!$B$6:$I$30,$A38,D$6),NA()))</f>
        <v>#N/A</v>
      </c>
      <c r="E38" t="e">
        <f>IF(B38="",NA(),IFERROR(INDEX('Đầu vào Dữ liệu Tài chính'!$B$6:$I$30,$A38,E$6),NA()))</f>
        <v>#N/A</v>
      </c>
      <c r="F38" t="e">
        <f>IF(B38="",NA(),IFERROR(INDEX('Đầu vào Dữ liệu Tài chính'!$B$6:$I$30,$A38,F$6),NA()))</f>
        <v>#N/A</v>
      </c>
      <c r="G38" t="e">
        <f>IF(B38="",NA(),IFERROR(INDEX('Đầu vào Dữ liệu Tài chính'!$B$6:$I$30,$A38,G$6),NA()))</f>
        <v>#N/A</v>
      </c>
    </row>
    <row r="39" spans="1:7" ht="19.5" customHeight="1" x14ac:dyDescent="0.25">
      <c r="A39">
        <f>ROWS($B$15:B39)</f>
        <v>25</v>
      </c>
      <c r="B39" t="str">
        <f>IF('Đầu vào Dữ liệu Tài chính'!B30=0,"",'Đầu vào Dữ liệu Tài chính'!B30)</f>
        <v/>
      </c>
      <c r="C39" t="e">
        <f>IF(B39="",NA(),IFERROR(INDEX('Đầu vào Dữ liệu Tài chính'!$B$6:$I$30,$A39,C$6),NA()))</f>
        <v>#N/A</v>
      </c>
      <c r="D39" t="e">
        <f>IF(B39="",NA(),IFERROR(INDEX('Đầu vào Dữ liệu Tài chính'!$B$6:$I$30,$A39,D$6),NA()))</f>
        <v>#N/A</v>
      </c>
      <c r="E39" t="e">
        <f>IF(B39="",NA(),IFERROR(INDEX('Đầu vào Dữ liệu Tài chính'!$B$6:$I$30,$A39,E$6),NA()))</f>
        <v>#N/A</v>
      </c>
      <c r="F39" t="e">
        <f>IF(B39="",NA(),IFERROR(INDEX('Đầu vào Dữ liệu Tài chính'!$B$6:$I$30,$A39,F$6),NA()))</f>
        <v>#N/A</v>
      </c>
      <c r="G39" t="e">
        <f>IF(B39="",NA(),IFERROR(INDEX('Đầu vào Dữ liệu Tài chính'!$B$6:$I$30,$A39,G$6),NA()))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Trang tính</vt:lpstr>
      </vt:variant>
      <vt:variant>
        <vt:i4>4</vt:i4>
      </vt:variant>
      <vt:variant>
        <vt:lpstr>Phạm vi Có tên</vt:lpstr>
      </vt:variant>
      <vt:variant>
        <vt:i4>3</vt:i4>
      </vt:variant>
    </vt:vector>
  </HeadingPairs>
  <TitlesOfParts>
    <vt:vector size="7" baseType="lpstr">
      <vt:lpstr>Báo cáo Tài chính</vt:lpstr>
      <vt:lpstr>Đầu vào Dữ liệu Tài chính</vt:lpstr>
      <vt:lpstr>Thiết đặt Chỉ số Chính</vt:lpstr>
      <vt:lpstr>Tính toán</vt:lpstr>
      <vt:lpstr>Năm</vt:lpstr>
      <vt:lpstr>NămĐượcChọn</vt:lpstr>
      <vt:lpstr>'Báo cáo Tài chính'!Vùng_In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2019-05-27T07:15:46Z</dcterms:modified>
</cp:coreProperties>
</file>