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_Template\2018_016_WordTech_Accessible_Templates_WAC_B5\04_PreDTP_Done\vi-vn\"/>
    </mc:Choice>
  </mc:AlternateContent>
  <bookViews>
    <workbookView xWindow="0" yWindow="0" windowWidth="28800" windowHeight="12000"/>
  </bookViews>
  <sheets>
    <sheet name="Lợi nhuận và Tổn thất" sheetId="1" r:id="rId1"/>
    <sheet name="Doanh thu" sheetId="3" r:id="rId2"/>
    <sheet name="Chi phí vận hành" sheetId="2" r:id="rId3"/>
  </sheets>
  <definedNames>
    <definedName name="NetIncome">'Lợi nhuận và Tổn thất'!$O$9</definedName>
    <definedName name="_xlnm.Print_Titles" localSheetId="2">'Chi phí vận hành'!$3:$3</definedName>
    <definedName name="_xlnm.Print_Titles" localSheetId="1">'Doanh thu'!$3:$3</definedName>
    <definedName name="_xlnm.Print_Titles" localSheetId="0">'Lợi nhuận và Tổn thất'!$4:$4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3" l="1"/>
  <c r="E12" i="3"/>
  <c r="E5" i="1" s="1"/>
  <c r="F12" i="3"/>
  <c r="G12" i="3"/>
  <c r="H12" i="3"/>
  <c r="I12" i="3"/>
  <c r="J12" i="3"/>
  <c r="K12" i="3"/>
  <c r="L12" i="3"/>
  <c r="M12" i="3"/>
  <c r="N12" i="3"/>
  <c r="O12" i="3"/>
  <c r="C12" i="3"/>
  <c r="D17" i="2"/>
  <c r="E17" i="2"/>
  <c r="F17" i="2"/>
  <c r="G17" i="2"/>
  <c r="H17" i="2"/>
  <c r="I17" i="2"/>
  <c r="J17" i="2"/>
  <c r="K17" i="2"/>
  <c r="L17" i="2"/>
  <c r="M17" i="2"/>
  <c r="N17" i="2"/>
  <c r="C17" i="2"/>
  <c r="D5" i="1"/>
  <c r="F5" i="1"/>
  <c r="H5" i="1"/>
  <c r="I5" i="1"/>
  <c r="J5" i="1"/>
  <c r="K5" i="1"/>
  <c r="L5" i="1"/>
  <c r="M5" i="1"/>
  <c r="N5" i="1"/>
  <c r="O5" i="1"/>
  <c r="D10" i="3"/>
  <c r="E10" i="3"/>
  <c r="F10" i="3"/>
  <c r="G10" i="3"/>
  <c r="H10" i="3"/>
  <c r="I10" i="3"/>
  <c r="J10" i="3"/>
  <c r="K10" i="3"/>
  <c r="L10" i="3"/>
  <c r="M10" i="3"/>
  <c r="N10" i="3"/>
  <c r="C10" i="3"/>
  <c r="B1" i="2"/>
  <c r="B1" i="3" s="1"/>
  <c r="C2" i="2"/>
  <c r="C2" i="3"/>
  <c r="G5" i="1" l="1"/>
  <c r="C5" i="1"/>
  <c r="O11" i="3"/>
  <c r="O9" i="3"/>
  <c r="O8" i="3"/>
  <c r="O7" i="3"/>
  <c r="O6" i="3"/>
  <c r="O5" i="3"/>
  <c r="O4" i="3"/>
  <c r="O16" i="2"/>
  <c r="O15" i="2"/>
  <c r="O14" i="2"/>
  <c r="O13" i="2"/>
  <c r="O12" i="2"/>
  <c r="O11" i="2"/>
  <c r="O10" i="2"/>
  <c r="O9" i="2"/>
  <c r="O8" i="2"/>
  <c r="O7" i="2"/>
  <c r="O6" i="2"/>
  <c r="O5" i="2"/>
  <c r="O4" i="2"/>
  <c r="O17" i="2" s="1"/>
  <c r="O10" i="3" l="1"/>
  <c r="D7" i="1"/>
  <c r="D9" i="1" s="1"/>
  <c r="H7" i="1"/>
  <c r="L7" i="1"/>
  <c r="L9" i="1" s="1"/>
  <c r="E7" i="1"/>
  <c r="I7" i="1"/>
  <c r="M7" i="1"/>
  <c r="M9" i="1" s="1"/>
  <c r="F7" i="1"/>
  <c r="J7" i="1"/>
  <c r="N7" i="1"/>
  <c r="C7" i="1"/>
  <c r="G7" i="1"/>
  <c r="K7" i="1"/>
  <c r="O8" i="1"/>
  <c r="O6" i="1"/>
  <c r="N9" i="1" l="1"/>
  <c r="H9" i="1"/>
  <c r="F9" i="1"/>
  <c r="J9" i="1"/>
  <c r="I9" i="1"/>
  <c r="G9" i="1"/>
  <c r="E9" i="1"/>
  <c r="C9" i="1"/>
  <c r="K9" i="1"/>
  <c r="O7" i="1" l="1"/>
  <c r="O9" i="1" s="1"/>
  <c r="L2" i="1" s="1"/>
</calcChain>
</file>

<file path=xl/sharedStrings.xml><?xml version="1.0" encoding="utf-8"?>
<sst xmlns="http://schemas.openxmlformats.org/spreadsheetml/2006/main" count="76" uniqueCount="50">
  <si>
    <t>NĂM</t>
  </si>
  <si>
    <t>Biểu đồ đường hiển thị Lợi nhuận gộp và Tổng chi phí vận hành nằm trong ô này. Nhập dữ liệu vào bảng bên dưới.</t>
  </si>
  <si>
    <t>Thu nhập từ vận hành</t>
  </si>
  <si>
    <t>Thu nhập ròng từ lãi (Chi phí)</t>
  </si>
  <si>
    <t>Thu nhập trước thuế thu nhập</t>
  </si>
  <si>
    <t>Chi phí thuế thu nhập</t>
  </si>
  <si>
    <t>Thu nhập thực</t>
  </si>
  <si>
    <t>TRẠNG THÁI LỢI NHUẬN VÀ TỔN THẤT</t>
  </si>
  <si>
    <t>TÊN CÔNG TY</t>
  </si>
  <si>
    <t>THG1</t>
  </si>
  <si>
    <t>THG2</t>
  </si>
  <si>
    <t>THG3</t>
  </si>
  <si>
    <t>THG4</t>
  </si>
  <si>
    <t>THG5</t>
  </si>
  <si>
    <t>THG6</t>
  </si>
  <si>
    <t>THG7</t>
  </si>
  <si>
    <t>THG8</t>
  </si>
  <si>
    <t>THG9</t>
  </si>
  <si>
    <t>THU NHẬP THỰC</t>
  </si>
  <si>
    <t>THG10</t>
  </si>
  <si>
    <t>THG11</t>
  </si>
  <si>
    <t>THG12</t>
  </si>
  <si>
    <t>ĐẦU NĂM ĐẾN NAY</t>
  </si>
  <si>
    <t>Doanh thu</t>
  </si>
  <si>
    <t>Doanh số</t>
  </si>
  <si>
    <t>Hàng gửi trả lại (Giảm)</t>
  </si>
  <si>
    <t>Chiết khấu bán hàng (Giảm)</t>
  </si>
  <si>
    <t>Doanh thu khác 1</t>
  </si>
  <si>
    <t>Doanh thu khác 2</t>
  </si>
  <si>
    <t>Doanh thu khác 3</t>
  </si>
  <si>
    <t>Doanh số thuần</t>
  </si>
  <si>
    <t>Giá vốn hàng bán</t>
  </si>
  <si>
    <t>Lợi nhuận gộp</t>
  </si>
  <si>
    <t>TRẠNG THÁI LỢI NHUẬN VÀ TỔN THẤT - DOANH THU</t>
  </si>
  <si>
    <t>Chi phí vận hành</t>
  </si>
  <si>
    <t>Tiền lương &amp; Tiền công</t>
  </si>
  <si>
    <t>Khấu hao</t>
  </si>
  <si>
    <t>Tiền thuê</t>
  </si>
  <si>
    <t>Văn phòng phẩm</t>
  </si>
  <si>
    <t>Tiện ích</t>
  </si>
  <si>
    <t>Điện thoại</t>
  </si>
  <si>
    <t>Bảo hiểm</t>
  </si>
  <si>
    <t>Du lịch</t>
  </si>
  <si>
    <t>Bảo trì</t>
  </si>
  <si>
    <t>Quảng cáo</t>
  </si>
  <si>
    <t>Khác 1</t>
  </si>
  <si>
    <t>Khác 2</t>
  </si>
  <si>
    <t>Khác 3</t>
  </si>
  <si>
    <t>Tổng chi phí vận hành</t>
  </si>
  <si>
    <t>TRẠNG THÁI LỢI NHUẬN VÀ TỔN THẤT - CHI PHÍ VẬN HÀNH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</si>
</sst>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0\ &quot;₫&quot;;\-#,##0\ &quot;₫&quot;"/>
    <numFmt numFmtId="44" formatCode="_-* #,##0.00\ &quot;₫&quot;_-;\-* #,##0.00\ &quot;₫&quot;_-;_-* &quot;-&quot;??\ &quot;₫&quot;_-;_-@_-"/>
    <numFmt numFmtId="164" formatCode="_ * #,##0_ ;_ * \-#,##0_ ;_ * &quot;-&quot;_ ;_ @_ "/>
    <numFmt numFmtId="165" formatCode="#,##0\ &quot;₫&quot;"/>
  </numFmts>
  <fonts count="15"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44"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164" fontId="14" fillId="0" borderId="0" applyFill="0" applyBorder="0" applyAlignment="0" applyProtection="0"/>
    <xf numFmtId="5"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41">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0" fontId="0" fillId="2" borderId="0" xfId="0" applyFont="1" applyFill="1" applyBorder="1">
      <alignment vertical="center" wrapText="1"/>
    </xf>
    <xf numFmtId="5" fontId="3" fillId="2" borderId="0" xfId="8" applyFont="1" applyFill="1" applyBorder="1" applyAlignment="1">
      <alignment vertical="center"/>
    </xf>
    <xf numFmtId="5" fontId="3" fillId="2" borderId="0" xfId="8" applyFont="1" applyFill="1" applyBorder="1" applyAlignment="1">
      <alignment horizontal="right" vertical="center" indent="1"/>
    </xf>
    <xf numFmtId="5" fontId="2" fillId="2" borderId="0" xfId="8" applyFont="1" applyFill="1" applyBorder="1" applyAlignment="1">
      <alignment vertical="center"/>
    </xf>
    <xf numFmtId="5" fontId="2" fillId="2" borderId="0" xfId="8" applyFont="1" applyFill="1" applyBorder="1" applyAlignment="1">
      <alignment horizontal="right" vertical="center" indent="1"/>
    </xf>
    <xf numFmtId="5" fontId="11" fillId="4" borderId="0" xfId="8" applyFont="1" applyFill="1" applyBorder="1" applyAlignment="1">
      <alignment vertical="center"/>
    </xf>
    <xf numFmtId="5" fontId="11" fillId="4" borderId="0" xfId="8" applyFont="1" applyFill="1" applyBorder="1" applyAlignment="1">
      <alignment horizontal="right" vertical="center" indent="1"/>
    </xf>
    <xf numFmtId="5" fontId="2" fillId="2" borderId="0" xfId="8" applyFont="1" applyFill="1" applyAlignment="1">
      <alignment vertical="center" wrapText="1"/>
    </xf>
    <xf numFmtId="0" fontId="13" fillId="2" borderId="0" xfId="0" applyFont="1" applyFill="1" applyAlignment="1">
      <alignment horizontal="center" wrapText="1"/>
    </xf>
    <xf numFmtId="0" fontId="0" fillId="2" borderId="0" xfId="0" applyAlignment="1">
      <alignment wrapText="1"/>
    </xf>
    <xf numFmtId="0" fontId="0" fillId="2" borderId="0" xfId="0" applyFont="1" applyFill="1" applyBorder="1" applyAlignment="1">
      <alignment wrapText="1"/>
    </xf>
    <xf numFmtId="0" fontId="0" fillId="2" borderId="0" xfId="0" applyFont="1" applyFill="1" applyBorder="1" applyAlignment="1">
      <alignment horizontal="right" wrapText="1"/>
    </xf>
    <xf numFmtId="0" fontId="0" fillId="2" borderId="0" xfId="0" applyAlignment="1">
      <alignment horizontal="right" wrapText="1"/>
    </xf>
    <xf numFmtId="0" fontId="3" fillId="2" borderId="0" xfId="0" applyNumberFormat="1" applyFont="1" applyFill="1">
      <alignment vertical="center" wrapText="1"/>
    </xf>
    <xf numFmtId="0" fontId="2" fillId="6" borderId="1" xfId="0" applyFont="1" applyFill="1" applyBorder="1" applyAlignment="1"/>
    <xf numFmtId="0" fontId="2" fillId="2" borderId="1" xfId="0" applyNumberFormat="1" applyFont="1" applyFill="1" applyBorder="1" applyAlignment="1">
      <alignment horizontal="right"/>
    </xf>
    <xf numFmtId="5" fontId="0" fillId="2" borderId="0" xfId="8" applyNumberFormat="1" applyFont="1" applyFill="1" applyBorder="1" applyAlignment="1">
      <alignment vertical="center" wrapText="1"/>
    </xf>
    <xf numFmtId="5" fontId="0" fillId="6" borderId="0" xfId="0" applyNumberFormat="1" applyFont="1" applyFill="1" applyBorder="1" applyAlignment="1">
      <alignment vertical="center" wrapText="1"/>
    </xf>
    <xf numFmtId="5" fontId="0" fillId="2" borderId="0" xfId="0" applyNumberFormat="1" applyFont="1" applyFill="1" applyBorder="1" applyAlignment="1">
      <alignment vertical="center" wrapText="1"/>
    </xf>
    <xf numFmtId="5" fontId="0" fillId="6" borderId="0" xfId="8" applyNumberFormat="1" applyFont="1" applyFill="1" applyBorder="1" applyAlignment="1">
      <alignment vertical="center" wrapText="1"/>
    </xf>
    <xf numFmtId="5" fontId="11" fillId="3" borderId="0" xfId="1" applyNumberFormat="1" applyFont="1" applyFill="1" applyBorder="1" applyAlignment="1">
      <alignment vertical="center"/>
    </xf>
    <xf numFmtId="5" fontId="0" fillId="2" borderId="0" xfId="8" applyNumberFormat="1" applyFont="1" applyFill="1" applyBorder="1" applyAlignment="1">
      <alignment vertical="center"/>
    </xf>
    <xf numFmtId="5" fontId="0" fillId="2" borderId="0" xfId="8" applyNumberFormat="1" applyFont="1" applyFill="1" applyBorder="1" applyAlignment="1">
      <alignment horizontal="right" vertical="center" indent="1"/>
    </xf>
    <xf numFmtId="5" fontId="0" fillId="2" borderId="0" xfId="0" applyNumberFormat="1" applyFont="1" applyFill="1" applyBorder="1" applyAlignment="1">
      <alignment vertical="center"/>
    </xf>
    <xf numFmtId="5" fontId="12" fillId="2" borderId="0" xfId="0" applyNumberFormat="1" applyFont="1" applyFill="1" applyAlignment="1">
      <alignment vertical="center" wrapText="1"/>
    </xf>
    <xf numFmtId="0" fontId="13" fillId="2" borderId="0" xfId="0" applyFont="1" applyFill="1" applyAlignment="1">
      <alignment horizontal="center" vertical="center" wrapText="1"/>
    </xf>
    <xf numFmtId="0" fontId="5" fillId="2" borderId="0" xfId="3" applyAlignment="1">
      <alignment vertical="top"/>
    </xf>
    <xf numFmtId="0" fontId="12" fillId="4" borderId="0" xfId="0" applyFont="1" applyFill="1" applyBorder="1" applyAlignment="1">
      <alignment horizontal="right" indent="1"/>
    </xf>
    <xf numFmtId="165" fontId="7" fillId="4" borderId="0" xfId="0" applyNumberFormat="1" applyFont="1" applyFill="1" applyBorder="1" applyAlignment="1">
      <alignment horizontal="right" vertical="center" indent="1"/>
    </xf>
    <xf numFmtId="0" fontId="8" fillId="2" borderId="0" xfId="2" applyAlignment="1">
      <alignment horizontal="left" vertical="center"/>
    </xf>
    <xf numFmtId="0" fontId="6" fillId="2" borderId="0" xfId="6" applyBorder="1" applyAlignment="1">
      <alignment horizontal="left"/>
    </xf>
  </cellXfs>
  <cellStyles count="11">
    <cellStyle name="Bình thường" xfId="0" builtinId="0" customBuiltin="1"/>
    <cellStyle name="Dấu phảy [0]" xfId="7" builtinId="6" customBuiltin="1"/>
    <cellStyle name="Đầu đề 1" xfId="3" builtinId="16" customBuiltin="1"/>
    <cellStyle name="Đầu đề 2" xfId="4" builtinId="17" customBuiltin="1"/>
    <cellStyle name="Đầu đề 3" xfId="5" builtinId="18" customBuiltin="1"/>
    <cellStyle name="Đầu đề 4" xfId="6" builtinId="19" customBuiltin="1"/>
    <cellStyle name="Ghi chú" xfId="10" builtinId="10" customBuiltin="1"/>
    <cellStyle name="Phần trăm" xfId="9" builtinId="5" customBuiltin="1"/>
    <cellStyle name="Tiền tệ" xfId="1" builtinId="4" customBuiltin="1"/>
    <cellStyle name="Tiền tệ [0]" xfId="8" builtinId="7" customBuiltin="1"/>
    <cellStyle name="Tiêu đề" xfId="2" builtinId="15" customBuiltin="1"/>
  </cellStyles>
  <dxfs count="72">
    <dxf>
      <font>
        <b val="0"/>
        <i val="0"/>
        <strike val="0"/>
        <condense val="0"/>
        <extend val="0"/>
        <outline val="0"/>
        <shadow val="0"/>
        <u val="none"/>
        <vertAlign val="baseline"/>
        <sz val="11"/>
        <color theme="3"/>
        <name val="Segoe UI"/>
        <family val="2"/>
        <scheme val="minor"/>
      </font>
      <numFmt numFmtId="166" formatCode="&quot;$&quot;#,##0_);\(&quot;$&quot;#,##0\)"/>
      <fill>
        <patternFill patternType="solid">
          <fgColor indexed="64"/>
          <bgColor theme="3"/>
        </patternFill>
      </fill>
      <alignment horizontal="general" vertical="center" textRotation="0" wrapText="1" indent="0" justifyLastLine="0" shrinkToFit="0" readingOrder="0"/>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0" indent="0" justifyLastLine="0" shrinkToFit="0" readingOrder="0"/>
    </dxf>
    <dxf>
      <alignment vertical="bottom"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indexed="64"/>
          <bgColor theme="3"/>
        </patternFill>
      </fill>
      <alignment horizontal="general" vertical="center" textRotation="0" wrapText="1" indent="0" justifyLastLine="0" shrinkToFit="0" readingOrder="0"/>
      <border diagonalUp="0" diagonalDown="0" outline="0">
        <left/>
        <right/>
        <top/>
        <bottom/>
      </border>
    </dxf>
    <dxf>
      <numFmt numFmtId="9" formatCode="#,##0\ &quot;₫&quot;;\-#,##0\ &quot;₫&quot;"/>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indexed="64"/>
          <bgColor theme="3"/>
        </patternFill>
      </fill>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6" formatCode="&quot;$&quot;#,##0_);\(&quot;$&quot;#,##0\)"/>
      <fill>
        <patternFill patternType="solid">
          <fgColor theme="3"/>
          <bgColor theme="3"/>
        </patternFill>
      </fill>
      <alignment horizontal="general" vertical="center" textRotation="0" wrapText="1" indent="0" justifyLastLine="0" shrinkToFit="0" readingOrder="0"/>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Lợi nhuận và Tổn thất" defaultPivotStyle="PivotStyleLight16">
    <tableStyle name="Chi phí" pivot="0" count="7">
      <tableStyleElement type="wholeTable" dxfId="71"/>
      <tableStyleElement type="headerRow" dxfId="70"/>
      <tableStyleElement type="totalRow" dxfId="69"/>
      <tableStyleElement type="firstColumn" dxfId="68"/>
      <tableStyleElement type="lastColumn" dxfId="67"/>
      <tableStyleElement type="firstColumnStripe" dxfId="66"/>
      <tableStyleElement type="secondColumnStripe" dxfId="65"/>
    </tableStyle>
    <tableStyle name="Lợi nhuận và Tổn thất" pivot="0" count="7">
      <tableStyleElement type="wholeTable" dxfId="64"/>
      <tableStyleElement type="headerRow" dxfId="63"/>
      <tableStyleElement type="totalRow" dxfId="62"/>
      <tableStyleElement type="firstColumn" dxfId="61"/>
      <tableStyleElement type="lastColumn" dxfId="60"/>
      <tableStyleElement type="firstColumnStripe" dxfId="59"/>
      <tableStyleElement type="secondColumnStripe" dxfId="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7484731075282256"/>
        </c:manualLayout>
      </c:layout>
      <c:lineChart>
        <c:grouping val="standard"/>
        <c:varyColors val="0"/>
        <c:ser>
          <c:idx val="0"/>
          <c:order val="0"/>
          <c:tx>
            <c:strRef>
              <c:f>'Doanh thu'!$B$12</c:f>
              <c:strCache>
                <c:ptCount val="1"/>
                <c:pt idx="0">
                  <c:v>Lợi nhuận gộp</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'Doanh thu'!$C$12:$N$12</c:f>
              <c:numCache>
                <c:formatCode>"₫"#,##0_);\("₫"#,##0\)</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'Chi phí vận hành'!$B$17</c:f>
              <c:strCache>
                <c:ptCount val="1"/>
                <c:pt idx="0">
                  <c:v>Tổng chi phí vận hành</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'Chi phí vận hành'!$C$17:$N$17</c:f>
              <c:numCache>
                <c:formatCode>"₫"#,##0_);\("₫"#,##0\)</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quot;₫&quot;#,##0_);\(&quot;₫&quot;#,##0\)"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en-US"/>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15</xdr:col>
      <xdr:colOff>0</xdr:colOff>
      <xdr:row>2</xdr:row>
      <xdr:rowOff>1285875</xdr:rowOff>
    </xdr:to>
    <xdr:graphicFrame macro="">
      <xdr:nvGraphicFramePr>
        <xdr:cNvPr id="3" name="Biểu đồ 2" descr="Biểu đồ đường hiển thị Lợi nhuận gộp và Tổng chi phí vận hành">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Doanh_thu" displayName="Doanh_thu" ref="B3:O10" totalsRowCount="1" headerRowDxfId="57" totalsRowDxfId="56">
  <autoFilter ref="B3:O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Doanh thu" totalsRowLabel="Doanh số thuần" totalsRowDxfId="55"/>
    <tableColumn id="2" name="THG1" totalsRowFunction="custom" dataDxfId="54" totalsRowDxfId="53">
      <totalsRowFormula>IF(SUM(C4:C9)=0,"",SUM(C4:C9))</totalsRowFormula>
    </tableColumn>
    <tableColumn id="3" name="THG2" totalsRowFunction="custom" dataDxfId="52" totalsRowDxfId="51">
      <totalsRowFormula>IF(SUM(D4:D9)=0,"",SUM(D4:D9))</totalsRowFormula>
    </tableColumn>
    <tableColumn id="4" name="THG3" totalsRowFunction="custom" dataDxfId="50" totalsRowDxfId="49">
      <totalsRowFormula>IF(SUM(E4:E9)=0,"",SUM(E4:E9))</totalsRowFormula>
    </tableColumn>
    <tableColumn id="5" name="THG4" totalsRowFunction="custom" dataDxfId="48" totalsRowDxfId="47">
      <totalsRowFormula>IF(SUM(F4:F9)=0,"",SUM(F4:F9))</totalsRowFormula>
    </tableColumn>
    <tableColumn id="6" name="THG5" totalsRowFunction="custom" dataDxfId="46" totalsRowDxfId="45">
      <totalsRowFormula>IF(SUM(G4:G9)=0,"",SUM(G4:G9))</totalsRowFormula>
    </tableColumn>
    <tableColumn id="7" name="THG6" totalsRowFunction="custom" dataDxfId="44" totalsRowDxfId="43">
      <totalsRowFormula>IF(SUM(H4:H9)=0,"",SUM(H4:H9))</totalsRowFormula>
    </tableColumn>
    <tableColumn id="8" name="THG7" totalsRowFunction="custom" dataDxfId="42" totalsRowDxfId="41">
      <totalsRowFormula>IF(SUM(I4:I9)=0,"",SUM(I4:I9))</totalsRowFormula>
    </tableColumn>
    <tableColumn id="9" name="THG8" totalsRowFunction="custom" dataDxfId="40" totalsRowDxfId="39">
      <totalsRowFormula>IF(SUM(J4:J9)=0,"",SUM(J4:J9))</totalsRowFormula>
    </tableColumn>
    <tableColumn id="10" name="THG9" totalsRowFunction="custom" dataDxfId="38" totalsRowDxfId="37">
      <totalsRowFormula>IF(SUM(K4:K9)=0,"",SUM(K4:K9))</totalsRowFormula>
    </tableColumn>
    <tableColumn id="11" name="THG10" totalsRowFunction="custom" dataDxfId="36" totalsRowDxfId="35">
      <totalsRowFormula>IF(SUM(L4:L9)=0,"",SUM(L4:L9))</totalsRowFormula>
    </tableColumn>
    <tableColumn id="12" name="THG11" totalsRowFunction="custom" dataDxfId="34" totalsRowDxfId="33">
      <totalsRowFormula>IF(SUM(M4:M9)=0,"",SUM(M4:M9))</totalsRowFormula>
    </tableColumn>
    <tableColumn id="13" name="THG12" totalsRowFunction="custom" dataDxfId="32" totalsRowDxfId="31">
      <totalsRowFormula>IF(SUM(N4:N9)=0,"",SUM(N4:N9))</totalsRowFormula>
    </tableColumn>
    <tableColumn id="14" name="ĐẦU NĂM ĐẾN NAY" totalsRowFunction="sum" dataDxfId="30" totalsRowDxfId="29">
      <calculatedColumnFormula>SUM(C4:N4)</calculatedColumnFormula>
    </tableColumn>
  </tableColumns>
  <tableStyleInfo name="Lợi nhuận và Tổn thất" showFirstColumn="0" showLastColumn="0" showRowStripes="1" showColumnStripes="0"/>
  <extLst>
    <ext xmlns:x14="http://schemas.microsoft.com/office/spreadsheetml/2009/9/main" uri="{504A1905-F514-4f6f-8877-14C23A59335A}">
      <x14:table altTextSummary="Nhập doanh thu cho từng tháng vào bảng này. Số tiền Đầu năm đến nay được tính toán tự động"/>
    </ext>
  </extLst>
</table>
</file>

<file path=xl/tables/table2.xml><?xml version="1.0" encoding="utf-8"?>
<table xmlns="http://schemas.openxmlformats.org/spreadsheetml/2006/main" id="3" name="Chi_phí" displayName="Chi_phí" ref="B3:O17" totalsRowCount="1" headerRowDxfId="28" totalsRowDxfId="27">
  <autoFilter ref="B3:O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Chi phí vận hành" totalsRowLabel="Tổng chi phí vận hành" totalsRowDxfId="26"/>
    <tableColumn id="2" name="THG1" totalsRowFunction="custom" dataDxfId="25" totalsRowDxfId="24">
      <totalsRowFormula>IF(SUM(C4:C16)=0,"",SUM(C4:C16))</totalsRowFormula>
    </tableColumn>
    <tableColumn id="3" name="THG2" totalsRowFunction="custom" dataDxfId="23" totalsRowDxfId="22">
      <totalsRowFormula>IF(SUM(D4:D16)=0,"",SUM(D4:D16))</totalsRowFormula>
    </tableColumn>
    <tableColumn id="4" name="THG3" totalsRowFunction="custom" dataDxfId="21" totalsRowDxfId="20">
      <totalsRowFormula>IF(SUM(E4:E16)=0,"",SUM(E4:E16))</totalsRowFormula>
    </tableColumn>
    <tableColumn id="5" name="THG4" totalsRowFunction="custom" dataDxfId="19" totalsRowDxfId="18">
      <totalsRowFormula>IF(SUM(F4:F16)=0,"",SUM(F4:F16))</totalsRowFormula>
    </tableColumn>
    <tableColumn id="6" name="THG5" totalsRowFunction="custom" dataDxfId="17" totalsRowDxfId="16">
      <totalsRowFormula>IF(SUM(G4:G16)=0,"",SUM(G4:G16))</totalsRowFormula>
    </tableColumn>
    <tableColumn id="7" name="THG6" totalsRowFunction="custom" dataDxfId="15" totalsRowDxfId="14">
      <totalsRowFormula>IF(SUM(H4:H16)=0,"",SUM(H4:H16))</totalsRowFormula>
    </tableColumn>
    <tableColumn id="8" name="THG7" totalsRowFunction="custom" dataDxfId="13" totalsRowDxfId="12">
      <totalsRowFormula>IF(SUM(I4:I16)=0,"",SUM(I4:I16))</totalsRowFormula>
    </tableColumn>
    <tableColumn id="9" name="THG8" totalsRowFunction="custom" dataDxfId="11" totalsRowDxfId="10">
      <totalsRowFormula>IF(SUM(J4:J16)=0,"",SUM(J4:J16))</totalsRowFormula>
    </tableColumn>
    <tableColumn id="10" name="THG9" totalsRowFunction="custom" dataDxfId="9" totalsRowDxfId="8">
      <totalsRowFormula>IF(SUM(K4:K16)=0,"",SUM(K4:K16))</totalsRowFormula>
    </tableColumn>
    <tableColumn id="11" name="THG10" totalsRowFunction="custom" dataDxfId="7" totalsRowDxfId="6">
      <totalsRowFormula>IF(SUM(L4:L16)=0,"",SUM(L4:L16))</totalsRowFormula>
    </tableColumn>
    <tableColumn id="12" name="THG11" totalsRowFunction="custom" dataDxfId="5" totalsRowDxfId="4">
      <totalsRowFormula>IF(SUM(M4:M16)=0,"",SUM(M4:M16))</totalsRowFormula>
    </tableColumn>
    <tableColumn id="13" name="THG12" totalsRowFunction="custom" dataDxfId="3" totalsRowDxfId="2">
      <totalsRowFormula>IF(SUM(N4:N16)=0,"",SUM(N4:N16))</totalsRowFormula>
    </tableColumn>
    <tableColumn id="14" name="ĐẦU NĂM ĐẾN NAY" totalsRowFunction="sum" dataDxfId="1" totalsRowDxfId="0">
      <calculatedColumnFormula>SUM(C4:N4)</calculatedColumnFormula>
    </tableColumn>
  </tableColumns>
  <tableStyleInfo name="Chi phí" showFirstColumn="0" showLastColumn="0" showRowStripes="1" showColumnStripes="0"/>
  <extLst>
    <ext xmlns:x14="http://schemas.microsoft.com/office/spreadsheetml/2009/9/main" uri="{504A1905-F514-4f6f-8877-14C23A59335A}">
      <x14:table altTextSummary="Nhập chi phí vận hành cho từng tháng vào bảng này. Số tiền Đầu năm đến nay được tính toán tự động"/>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9"/>
  <sheetViews>
    <sheetView showGridLines="0" tabSelected="1" workbookViewId="0"/>
  </sheetViews>
  <sheetFormatPr defaultRowHeight="30" customHeight="1" x14ac:dyDescent="0.3"/>
  <cols>
    <col min="1" max="1" width="1.875" customWidth="1"/>
    <col min="2" max="2" width="29.875" customWidth="1"/>
    <col min="3" max="14" width="10" customWidth="1"/>
    <col min="15" max="15" width="20.25" customWidth="1"/>
    <col min="16" max="16" width="2.625" customWidth="1"/>
  </cols>
  <sheetData>
    <row r="1" spans="1:15" s="7" customFormat="1" ht="30" customHeight="1" x14ac:dyDescent="0.3">
      <c r="A1" s="1"/>
      <c r="B1" s="39" t="s">
        <v>0</v>
      </c>
      <c r="C1" s="40" t="s">
        <v>7</v>
      </c>
      <c r="D1" s="40"/>
      <c r="E1" s="40"/>
      <c r="F1" s="40"/>
      <c r="G1" s="40"/>
      <c r="H1" s="40"/>
      <c r="I1" s="40"/>
      <c r="J1" s="40"/>
      <c r="K1" s="40"/>
      <c r="L1" s="37" t="s">
        <v>18</v>
      </c>
      <c r="M1" s="37"/>
      <c r="N1" s="37"/>
      <c r="O1" s="37"/>
    </row>
    <row r="2" spans="1:15" ht="65.099999999999994" customHeight="1" x14ac:dyDescent="0.3">
      <c r="A2" s="1"/>
      <c r="B2" s="39"/>
      <c r="C2" s="36" t="s">
        <v>8</v>
      </c>
      <c r="D2" s="36"/>
      <c r="E2" s="36"/>
      <c r="F2" s="36"/>
      <c r="G2" s="36"/>
      <c r="H2" s="36"/>
      <c r="I2" s="36"/>
      <c r="J2" s="36"/>
      <c r="K2" s="36"/>
      <c r="L2" s="38">
        <f>NetIncome</f>
        <v>72450.139999999985</v>
      </c>
      <c r="M2" s="38"/>
      <c r="N2" s="38"/>
      <c r="O2" s="38"/>
    </row>
    <row r="3" spans="1:15" ht="105" customHeight="1" x14ac:dyDescent="0.3">
      <c r="A3" s="1"/>
      <c r="B3" s="35" t="s">
        <v>1</v>
      </c>
      <c r="C3" s="35"/>
      <c r="D3" s="35"/>
      <c r="E3" s="35"/>
      <c r="F3" s="35"/>
      <c r="G3" s="35"/>
      <c r="H3" s="35"/>
      <c r="I3" s="35"/>
      <c r="J3" s="35"/>
      <c r="K3" s="35"/>
      <c r="L3" s="35"/>
      <c r="M3" s="35"/>
      <c r="N3" s="35"/>
      <c r="O3" s="35"/>
    </row>
    <row r="4" spans="1:15" s="19" customFormat="1" ht="39.950000000000003" customHeight="1" thickBot="1" x14ac:dyDescent="0.35">
      <c r="A4" s="4"/>
      <c r="B4" s="18"/>
      <c r="C4" s="24" t="s">
        <v>9</v>
      </c>
      <c r="D4" s="24" t="s">
        <v>10</v>
      </c>
      <c r="E4" s="24" t="s">
        <v>11</v>
      </c>
      <c r="F4" s="24" t="s">
        <v>12</v>
      </c>
      <c r="G4" s="24" t="s">
        <v>13</v>
      </c>
      <c r="H4" s="24" t="s">
        <v>14</v>
      </c>
      <c r="I4" s="24" t="s">
        <v>15</v>
      </c>
      <c r="J4" s="24" t="s">
        <v>16</v>
      </c>
      <c r="K4" s="24" t="s">
        <v>17</v>
      </c>
      <c r="L4" s="24" t="s">
        <v>19</v>
      </c>
      <c r="M4" s="24" t="s">
        <v>20</v>
      </c>
      <c r="N4" s="24" t="s">
        <v>21</v>
      </c>
      <c r="O4" s="25" t="s">
        <v>22</v>
      </c>
    </row>
    <row r="5" spans="1:15" ht="30" customHeight="1" x14ac:dyDescent="0.3">
      <c r="A5" s="1"/>
      <c r="B5" s="5" t="s">
        <v>2</v>
      </c>
      <c r="C5" s="17">
        <f>IFERROR('Doanh thu'!C12-Chi_phí[[#Totals],[THG1]],"")</f>
        <v>14159</v>
      </c>
      <c r="D5" s="17">
        <f>IFERROR('Doanh thu'!D12-Chi_phí[[#Totals],[THG2]],"")</f>
        <v>24980.75</v>
      </c>
      <c r="E5" s="17">
        <f>IFERROR('Doanh thu'!E12-Chi_phí[[#Totals],[THG3]],"")</f>
        <v>15642.18</v>
      </c>
      <c r="F5" s="17">
        <f>IFERROR('Doanh thu'!F12-Chi_phí[[#Totals],[THG4]],"")</f>
        <v>-17559.510000000002</v>
      </c>
      <c r="G5" s="17">
        <f>IFERROR('Doanh thu'!G12-Chi_phí[[#Totals],[THG5]],"")</f>
        <v>17043.969999999998</v>
      </c>
      <c r="H5" s="17">
        <f>IFERROR('Doanh thu'!H12-Chi_phí[[#Totals],[THG6]],"")</f>
        <v>19215.589999999997</v>
      </c>
      <c r="I5" s="17">
        <f>IFERROR('Doanh thu'!I12-Chi_phí[[#Totals],[THG7]],"")</f>
        <v>19082.359999999997</v>
      </c>
      <c r="J5" s="17" t="str">
        <f>IFERROR('Doanh thu'!J12-Chi_phí[[#Totals],[THG8]],"")</f>
        <v/>
      </c>
      <c r="K5" s="17" t="str">
        <f>IFERROR('Doanh thu'!K12-Chi_phí[[#Totals],[THG9]],"")</f>
        <v/>
      </c>
      <c r="L5" s="17" t="str">
        <f>IFERROR('Doanh thu'!L12-Chi_phí[[#Totals],[THG10]],"")</f>
        <v/>
      </c>
      <c r="M5" s="17" t="str">
        <f>IFERROR('Doanh thu'!M12-Chi_phí[[#Totals],[THG11]],"")</f>
        <v/>
      </c>
      <c r="N5" s="17" t="str">
        <f>IFERROR('Doanh thu'!N12-Chi_phí[[#Totals],[THG12]],"")</f>
        <v/>
      </c>
      <c r="O5" s="17">
        <f>IFERROR('Doanh thu'!O12-Chi_phí[[#Totals],[ĐẦU NĂM ĐẾN NAY]],"")</f>
        <v>134210.34000000003</v>
      </c>
    </row>
    <row r="6" spans="1:15" ht="30" customHeight="1" x14ac:dyDescent="0.3">
      <c r="A6" s="1"/>
      <c r="B6" s="2" t="s">
        <v>3</v>
      </c>
      <c r="C6" s="11">
        <v>-100</v>
      </c>
      <c r="D6" s="11">
        <v>-105</v>
      </c>
      <c r="E6" s="11">
        <v>-110.25</v>
      </c>
      <c r="F6" s="11">
        <v>-115.76</v>
      </c>
      <c r="G6" s="11">
        <v>-121.55</v>
      </c>
      <c r="H6" s="11">
        <v>-127.63</v>
      </c>
      <c r="I6" s="11">
        <v>-134.01</v>
      </c>
      <c r="J6" s="11"/>
      <c r="K6" s="11"/>
      <c r="L6" s="11"/>
      <c r="M6" s="11"/>
      <c r="N6" s="11"/>
      <c r="O6" s="12">
        <f t="shared" ref="O6:O8" si="0">SUM(C6:N6)</f>
        <v>-814.19999999999993</v>
      </c>
    </row>
    <row r="7" spans="1:15" ht="30" customHeight="1" x14ac:dyDescent="0.3">
      <c r="A7" s="1"/>
      <c r="B7" s="5" t="s">
        <v>4</v>
      </c>
      <c r="C7" s="13">
        <f>IFERROR(C5+C6,"")</f>
        <v>14059</v>
      </c>
      <c r="D7" s="13">
        <f t="shared" ref="D7:N7" si="1">IFERROR(D5+D6,"")</f>
        <v>24875.75</v>
      </c>
      <c r="E7" s="13">
        <f t="shared" si="1"/>
        <v>15531.93</v>
      </c>
      <c r="F7" s="13">
        <f t="shared" si="1"/>
        <v>-17675.27</v>
      </c>
      <c r="G7" s="13">
        <f t="shared" si="1"/>
        <v>16922.419999999998</v>
      </c>
      <c r="H7" s="13">
        <f t="shared" si="1"/>
        <v>19087.959999999995</v>
      </c>
      <c r="I7" s="13">
        <f t="shared" si="1"/>
        <v>18948.349999999999</v>
      </c>
      <c r="J7" s="13" t="str">
        <f t="shared" si="1"/>
        <v/>
      </c>
      <c r="K7" s="13" t="str">
        <f t="shared" si="1"/>
        <v/>
      </c>
      <c r="L7" s="13" t="str">
        <f t="shared" si="1"/>
        <v/>
      </c>
      <c r="M7" s="13" t="str">
        <f t="shared" si="1"/>
        <v/>
      </c>
      <c r="N7" s="13" t="str">
        <f t="shared" si="1"/>
        <v/>
      </c>
      <c r="O7" s="14">
        <f t="shared" si="0"/>
        <v>91750.139999999985</v>
      </c>
    </row>
    <row r="8" spans="1:15" ht="30" customHeight="1" x14ac:dyDescent="0.3">
      <c r="A8" s="1"/>
      <c r="B8" s="2" t="s">
        <v>5</v>
      </c>
      <c r="C8" s="11">
        <v>2400</v>
      </c>
      <c r="D8" s="11">
        <v>2500</v>
      </c>
      <c r="E8" s="11">
        <v>2600</v>
      </c>
      <c r="F8" s="11">
        <v>2700</v>
      </c>
      <c r="G8" s="11">
        <v>2900</v>
      </c>
      <c r="H8" s="11">
        <v>3000</v>
      </c>
      <c r="I8" s="11">
        <v>3200</v>
      </c>
      <c r="J8" s="11"/>
      <c r="K8" s="11"/>
      <c r="L8" s="11"/>
      <c r="M8" s="11"/>
      <c r="N8" s="11"/>
      <c r="O8" s="12">
        <f t="shared" si="0"/>
        <v>19300</v>
      </c>
    </row>
    <row r="9" spans="1:15" ht="30" customHeight="1" x14ac:dyDescent="0.3">
      <c r="A9" s="1"/>
      <c r="B9" s="6" t="s">
        <v>6</v>
      </c>
      <c r="C9" s="15">
        <f>IFERROR(C7-C8,"")</f>
        <v>11659</v>
      </c>
      <c r="D9" s="15">
        <f t="shared" ref="D9:O9" si="2">IFERROR(D7-D8,"")</f>
        <v>22375.75</v>
      </c>
      <c r="E9" s="15">
        <f t="shared" si="2"/>
        <v>12931.93</v>
      </c>
      <c r="F9" s="15">
        <f t="shared" si="2"/>
        <v>-20375.27</v>
      </c>
      <c r="G9" s="15">
        <f t="shared" si="2"/>
        <v>14022.419999999998</v>
      </c>
      <c r="H9" s="15">
        <f t="shared" si="2"/>
        <v>16087.959999999995</v>
      </c>
      <c r="I9" s="15">
        <f t="shared" si="2"/>
        <v>15748.349999999999</v>
      </c>
      <c r="J9" s="15" t="str">
        <f t="shared" si="2"/>
        <v/>
      </c>
      <c r="K9" s="15" t="str">
        <f t="shared" si="2"/>
        <v/>
      </c>
      <c r="L9" s="15" t="str">
        <f t="shared" si="2"/>
        <v/>
      </c>
      <c r="M9" s="15" t="str">
        <f t="shared" si="2"/>
        <v/>
      </c>
      <c r="N9" s="15" t="str">
        <f t="shared" si="2"/>
        <v/>
      </c>
      <c r="O9" s="16">
        <f t="shared" si="2"/>
        <v>72450.139999999985</v>
      </c>
    </row>
  </sheetData>
  <dataConsolidate/>
  <mergeCells count="6">
    <mergeCell ref="B3:O3"/>
    <mergeCell ref="C2:K2"/>
    <mergeCell ref="L1:O1"/>
    <mergeCell ref="L2:O2"/>
    <mergeCell ref="B1:B2"/>
    <mergeCell ref="C1:K1"/>
  </mergeCells>
  <dataValidations xWindow="289" yWindow="599" count="11">
    <dataValidation allowBlank="1" showInputMessage="1" showErrorMessage="1" prompt="Tạo Trạng thái lợi nhuận và tổn thất trong trang tính này. Nhập Năm vào ô B1 và Tên công ty vào ô C2. Thu nhập thực được tính toán tự động trong ô L2. Biểu đồ nằm trong ô B3" sqref="A1"/>
    <dataValidation allowBlank="1" showInputMessage="1" prompt="Tiêu đề của trang tính này nằm trong ô này. Nhập Tên công ty vào ô bên dưới" sqref="C1:K1"/>
    <dataValidation allowBlank="1" showInputMessage="1" showErrorMessage="1" prompt="Thu nhập thực được tính toán tự động trong ô bên dưới" sqref="L1:O1"/>
    <dataValidation allowBlank="1" showInputMessage="1" showErrorMessage="1" prompt="Thu nhập từ vận hành được tính toán tự động trong các ô phía bên phải. Nhập Thu nhập ròng từ lãi được coi như là Chi phí vào các ô từ C6 đến O6" sqref="B5"/>
    <dataValidation allowBlank="1" showInputMessage="1" showErrorMessage="1" prompt="Nhập Thu nhập ròng từ lãi được coi như là Chi phí vào các ô phía bên phải. Thu nhập trước thuế thu nhập được tính toán tự động trong các ô từ C7 đến O7" sqref="B6"/>
    <dataValidation allowBlank="1" showInputMessage="1" showErrorMessage="1" prompt="Thu nhập trước thuế thu nhập được tính toán tự động trong các ô phía bên phải. Nhập Chi phí thuế thu nhập vào các ô từ C8 đến O8" sqref="B7"/>
    <dataValidation allowBlank="1" showInputMessage="1" showErrorMessage="1" prompt="Nhập Chi phí thuế thu nhập vào các ô phía bên phải. Thu nhập thực được tính toán tự động trong các ô từ C9 đến O9" sqref="B8"/>
    <dataValidation allowBlank="1" showInputMessage="1" showErrorMessage="1" prompt="Thu nhập thực được tính toán tự động trong các ô phía bên phải" sqref="B9"/>
    <dataValidation allowBlank="1" showInputMessage="1" showErrorMessage="1" prompt="Nhập Năm vào ô này" sqref="B1"/>
    <dataValidation allowBlank="1" showInputMessage="1" showErrorMessage="1" prompt="Thu nhập thực được tự động tính trong ô này. Nhập chi tiết Doanh thu vào bảng Doanh thu và Chi phí vận hành vào bảng Chi phí" sqref="L2:O2"/>
    <dataValidation allowBlank="1" showInputMessage="1" showErrorMessage="1" prompt="Nhập Tên công ty vào ô này. Thu nhập thực được tính toán tự động trong ô phía bên phải" sqref="C2:K2"/>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2"/>
  <sheetViews>
    <sheetView showGridLines="0" workbookViewId="0"/>
  </sheetViews>
  <sheetFormatPr defaultRowHeight="30" customHeight="1" x14ac:dyDescent="0.3"/>
  <cols>
    <col min="1" max="1" width="1.875" customWidth="1"/>
    <col min="2" max="2" width="29.875" customWidth="1"/>
    <col min="3" max="14" width="10" customWidth="1"/>
    <col min="15" max="15" width="20.25" customWidth="1"/>
    <col min="16" max="16" width="2.625" customWidth="1"/>
  </cols>
  <sheetData>
    <row r="1" spans="1:15" s="7" customFormat="1" ht="30" customHeight="1" x14ac:dyDescent="0.3">
      <c r="A1" s="23"/>
      <c r="B1" s="39" t="str">
        <f>'Chi phí vận hành'!B1:B2</f>
        <v>NĂM</v>
      </c>
      <c r="C1" s="40" t="s">
        <v>33</v>
      </c>
      <c r="D1" s="40"/>
      <c r="E1" s="40"/>
      <c r="F1" s="40"/>
      <c r="G1" s="40"/>
      <c r="H1" s="40"/>
      <c r="I1" s="40"/>
      <c r="J1" s="40"/>
      <c r="K1" s="40"/>
      <c r="L1"/>
      <c r="M1"/>
      <c r="N1"/>
      <c r="O1"/>
    </row>
    <row r="2" spans="1:15" ht="65.099999999999994" customHeight="1" x14ac:dyDescent="0.3">
      <c r="A2" s="1"/>
      <c r="B2" s="39"/>
      <c r="C2" s="36" t="str">
        <f>'Lợi nhuận và Tổn thất'!C2:K2</f>
        <v>TÊN CÔNG TY</v>
      </c>
      <c r="D2" s="36"/>
      <c r="E2" s="36"/>
      <c r="F2" s="36"/>
      <c r="G2" s="36"/>
      <c r="H2" s="36"/>
      <c r="I2" s="36"/>
      <c r="J2" s="36"/>
      <c r="K2" s="36"/>
    </row>
    <row r="3" spans="1:15" ht="30" customHeight="1" x14ac:dyDescent="0.3">
      <c r="A3" s="4"/>
      <c r="B3" s="20" t="s">
        <v>23</v>
      </c>
      <c r="C3" s="21" t="s">
        <v>9</v>
      </c>
      <c r="D3" s="21" t="s">
        <v>10</v>
      </c>
      <c r="E3" s="21" t="s">
        <v>11</v>
      </c>
      <c r="F3" s="21" t="s">
        <v>12</v>
      </c>
      <c r="G3" s="21" t="s">
        <v>13</v>
      </c>
      <c r="H3" s="21" t="s">
        <v>14</v>
      </c>
      <c r="I3" s="21" t="s">
        <v>15</v>
      </c>
      <c r="J3" s="21" t="s">
        <v>16</v>
      </c>
      <c r="K3" s="21" t="s">
        <v>17</v>
      </c>
      <c r="L3" s="21" t="s">
        <v>19</v>
      </c>
      <c r="M3" s="21" t="s">
        <v>20</v>
      </c>
      <c r="N3" s="21" t="s">
        <v>21</v>
      </c>
      <c r="O3" s="21" t="s">
        <v>22</v>
      </c>
    </row>
    <row r="4" spans="1:15" ht="30" customHeight="1" x14ac:dyDescent="0.3">
      <c r="A4" s="1"/>
      <c r="B4" s="10" t="s">
        <v>24</v>
      </c>
      <c r="C4" s="26">
        <v>50000</v>
      </c>
      <c r="D4" s="26">
        <v>63098</v>
      </c>
      <c r="E4" s="26">
        <v>55125</v>
      </c>
      <c r="F4" s="26">
        <v>23881</v>
      </c>
      <c r="G4" s="26">
        <v>60775.31</v>
      </c>
      <c r="H4" s="26">
        <v>63814.080000000002</v>
      </c>
      <c r="I4" s="26">
        <v>67004.78</v>
      </c>
      <c r="J4" s="26">
        <v>89000</v>
      </c>
      <c r="K4" s="26"/>
      <c r="L4" s="26"/>
      <c r="M4" s="26"/>
      <c r="N4" s="26"/>
      <c r="O4" s="26">
        <f>SUM(C4:N4)</f>
        <v>472698.17000000004</v>
      </c>
    </row>
    <row r="5" spans="1:15" ht="30" customHeight="1" x14ac:dyDescent="0.3">
      <c r="A5" s="1"/>
      <c r="B5" s="10" t="s">
        <v>25</v>
      </c>
      <c r="C5" s="26">
        <v>0</v>
      </c>
      <c r="D5" s="26">
        <v>-500</v>
      </c>
      <c r="E5" s="26">
        <v>0</v>
      </c>
      <c r="F5" s="26">
        <v>0</v>
      </c>
      <c r="G5" s="26">
        <v>-234</v>
      </c>
      <c r="H5" s="26">
        <v>0</v>
      </c>
      <c r="I5" s="26">
        <v>0</v>
      </c>
      <c r="J5" s="26">
        <v>-300</v>
      </c>
      <c r="K5" s="26"/>
      <c r="L5" s="26"/>
      <c r="M5" s="26"/>
      <c r="N5" s="26"/>
      <c r="O5" s="26">
        <f t="shared" ref="O5:O11" si="0">SUM(C5:N5)</f>
        <v>-1034</v>
      </c>
    </row>
    <row r="6" spans="1:15" ht="30" customHeight="1" x14ac:dyDescent="0.3">
      <c r="A6" s="1"/>
      <c r="B6" s="10" t="s">
        <v>26</v>
      </c>
      <c r="C6" s="26">
        <v>-5000</v>
      </c>
      <c r="D6" s="26">
        <v>-5250</v>
      </c>
      <c r="E6" s="26">
        <v>-5513</v>
      </c>
      <c r="F6" s="26">
        <v>-5788</v>
      </c>
      <c r="G6" s="26">
        <v>-6078</v>
      </c>
      <c r="H6" s="26">
        <v>-5324</v>
      </c>
      <c r="I6" s="26">
        <v>-6700</v>
      </c>
      <c r="J6" s="26">
        <v>-400</v>
      </c>
      <c r="K6" s="26"/>
      <c r="L6" s="26"/>
      <c r="M6" s="26"/>
      <c r="N6" s="26"/>
      <c r="O6" s="26">
        <f t="shared" si="0"/>
        <v>-40053</v>
      </c>
    </row>
    <row r="7" spans="1:15" ht="30" customHeight="1" x14ac:dyDescent="0.3">
      <c r="A7" s="1"/>
      <c r="B7" s="10" t="s">
        <v>27</v>
      </c>
      <c r="C7" s="26">
        <v>0</v>
      </c>
      <c r="D7" s="26">
        <v>0</v>
      </c>
      <c r="E7" s="26">
        <v>0</v>
      </c>
      <c r="F7" s="26">
        <v>0</v>
      </c>
      <c r="G7" s="26">
        <v>0</v>
      </c>
      <c r="H7" s="26">
        <v>0</v>
      </c>
      <c r="I7" s="26">
        <v>0</v>
      </c>
      <c r="J7" s="26">
        <v>2000</v>
      </c>
      <c r="K7" s="26"/>
      <c r="L7" s="26"/>
      <c r="M7" s="26"/>
      <c r="N7" s="26"/>
      <c r="O7" s="26">
        <f t="shared" si="0"/>
        <v>2000</v>
      </c>
    </row>
    <row r="8" spans="1:15" ht="30" customHeight="1" x14ac:dyDescent="0.3">
      <c r="A8" s="1"/>
      <c r="B8" s="10" t="s">
        <v>28</v>
      </c>
      <c r="C8" s="26">
        <v>0</v>
      </c>
      <c r="D8" s="26">
        <v>0</v>
      </c>
      <c r="E8" s="26">
        <v>0</v>
      </c>
      <c r="F8" s="26">
        <v>0</v>
      </c>
      <c r="G8" s="26">
        <v>0</v>
      </c>
      <c r="H8" s="26">
        <v>0</v>
      </c>
      <c r="I8" s="26">
        <v>0</v>
      </c>
      <c r="J8" s="26"/>
      <c r="K8" s="26"/>
      <c r="L8" s="26"/>
      <c r="M8" s="26"/>
      <c r="N8" s="26"/>
      <c r="O8" s="26">
        <f t="shared" si="0"/>
        <v>0</v>
      </c>
    </row>
    <row r="9" spans="1:15" ht="30" customHeight="1" x14ac:dyDescent="0.3">
      <c r="A9" s="1"/>
      <c r="B9" s="10" t="s">
        <v>29</v>
      </c>
      <c r="C9" s="26">
        <v>0</v>
      </c>
      <c r="D9" s="26">
        <v>0</v>
      </c>
      <c r="E9" s="26">
        <v>0</v>
      </c>
      <c r="F9" s="26">
        <v>0</v>
      </c>
      <c r="G9" s="26">
        <v>0</v>
      </c>
      <c r="H9" s="26">
        <v>0</v>
      </c>
      <c r="I9" s="26">
        <v>0</v>
      </c>
      <c r="J9" s="26"/>
      <c r="K9" s="26"/>
      <c r="L9" s="26"/>
      <c r="M9" s="26"/>
      <c r="N9" s="26"/>
      <c r="O9" s="26">
        <f t="shared" si="0"/>
        <v>0</v>
      </c>
    </row>
    <row r="10" spans="1:15" ht="30" customHeight="1" x14ac:dyDescent="0.3">
      <c r="A10" s="1"/>
      <c r="B10" s="10" t="s">
        <v>30</v>
      </c>
      <c r="C10" s="27">
        <f>IF(SUM(C4:C9)=0,"",SUM(C4:C9))</f>
        <v>45000</v>
      </c>
      <c r="D10" s="27">
        <f t="shared" ref="D10:N10" si="1">IF(SUM(D4:D9)=0,"",SUM(D4:D9))</f>
        <v>57348</v>
      </c>
      <c r="E10" s="27">
        <f t="shared" si="1"/>
        <v>49612</v>
      </c>
      <c r="F10" s="27">
        <f t="shared" si="1"/>
        <v>18093</v>
      </c>
      <c r="G10" s="27">
        <f t="shared" si="1"/>
        <v>54463.31</v>
      </c>
      <c r="H10" s="27">
        <f t="shared" si="1"/>
        <v>58490.080000000002</v>
      </c>
      <c r="I10" s="27">
        <f t="shared" si="1"/>
        <v>60304.78</v>
      </c>
      <c r="J10" s="27">
        <f t="shared" si="1"/>
        <v>90300</v>
      </c>
      <c r="K10" s="27" t="str">
        <f t="shared" si="1"/>
        <v/>
      </c>
      <c r="L10" s="27" t="str">
        <f t="shared" si="1"/>
        <v/>
      </c>
      <c r="M10" s="27" t="str">
        <f t="shared" si="1"/>
        <v/>
      </c>
      <c r="N10" s="27" t="str">
        <f t="shared" si="1"/>
        <v/>
      </c>
      <c r="O10" s="28">
        <f>SUBTOTAL(109,Doanh_thu[ĐẦU NĂM ĐẾN NAY])</f>
        <v>433611.17000000004</v>
      </c>
    </row>
    <row r="11" spans="1:15" ht="30" customHeight="1" x14ac:dyDescent="0.3">
      <c r="A11" s="1"/>
      <c r="B11" s="9" t="s">
        <v>31</v>
      </c>
      <c r="C11" s="29">
        <v>20000</v>
      </c>
      <c r="D11" s="29">
        <v>21000</v>
      </c>
      <c r="E11" s="29">
        <v>22050</v>
      </c>
      <c r="F11" s="29">
        <v>23152.5</v>
      </c>
      <c r="G11" s="29">
        <v>24310.13</v>
      </c>
      <c r="H11" s="29">
        <v>25525.63</v>
      </c>
      <c r="I11" s="29">
        <v>26801.91</v>
      </c>
      <c r="J11" s="29">
        <v>48654</v>
      </c>
      <c r="K11" s="29"/>
      <c r="L11" s="29"/>
      <c r="M11" s="29"/>
      <c r="N11" s="29"/>
      <c r="O11" s="29">
        <f t="shared" si="0"/>
        <v>211494.17</v>
      </c>
    </row>
    <row r="12" spans="1:15" ht="30" customHeight="1" x14ac:dyDescent="0.3">
      <c r="B12" s="3" t="s">
        <v>32</v>
      </c>
      <c r="C12" s="30">
        <f>IFERROR(C10-C11,"")</f>
        <v>25000</v>
      </c>
      <c r="D12" s="30">
        <f t="shared" ref="D12:O12" si="2">IFERROR(D10-D11,"")</f>
        <v>36348</v>
      </c>
      <c r="E12" s="30">
        <f t="shared" si="2"/>
        <v>27562</v>
      </c>
      <c r="F12" s="30">
        <f t="shared" si="2"/>
        <v>-5059.5</v>
      </c>
      <c r="G12" s="30">
        <f t="shared" si="2"/>
        <v>30153.179999999997</v>
      </c>
      <c r="H12" s="30">
        <f t="shared" si="2"/>
        <v>32964.449999999997</v>
      </c>
      <c r="I12" s="30">
        <f t="shared" si="2"/>
        <v>33502.869999999995</v>
      </c>
      <c r="J12" s="30">
        <f t="shared" si="2"/>
        <v>41646</v>
      </c>
      <c r="K12" s="30" t="str">
        <f t="shared" si="2"/>
        <v/>
      </c>
      <c r="L12" s="30" t="str">
        <f t="shared" si="2"/>
        <v/>
      </c>
      <c r="M12" s="30" t="str">
        <f t="shared" si="2"/>
        <v/>
      </c>
      <c r="N12" s="30" t="str">
        <f t="shared" si="2"/>
        <v/>
      </c>
      <c r="O12" s="30">
        <f t="shared" si="2"/>
        <v>222117.00000000003</v>
      </c>
    </row>
  </sheetData>
  <dataConsolidate/>
  <mergeCells count="3">
    <mergeCell ref="B1:B2"/>
    <mergeCell ref="C1:K1"/>
    <mergeCell ref="C2:K2"/>
  </mergeCells>
  <dataValidations count="9">
    <dataValidation allowBlank="1" showInputMessage="1" showErrorMessage="1" prompt="Nhập doanh thu từ các nguồn khác nhau vào bảng Doanh thu trong trang tính này. Lợi nhuận gộp được tính toán tự động" sqref="A1"/>
    <dataValidation allowBlank="1" showInputMessage="1" prompt="Tiêu đề của trang tính này nằm trong ô này. Tên công ty được cập nhật tự động trong ô bên dưới" sqref="C1:K1"/>
    <dataValidation allowBlank="1" showInputMessage="1" showErrorMessage="1" prompt="Nhập doanh thu cho tháng này vào cột này, bên dưới đầu đề này" sqref="C3:N3"/>
    <dataValidation allowBlank="1" showInputMessage="1" showErrorMessage="1" prompt="Lợi nhuận gộp được tính toán tự động trong các ô phía bên phải" sqref="B12"/>
    <dataValidation allowBlank="1" showInputMessage="1" showErrorMessage="1" prompt="Nhập Giá vốn hàng bán vào các ô phía bên phải. Lợi nhuận gộp được tính toán tự động ở dòng bên dưới" sqref="B11"/>
    <dataValidation allowBlank="1" showInputMessage="1" showErrorMessage="1" prompt="Số tiền Đầu năm đến nay được tính toán tự động trong cột này, bên dưới đầu đề này. Lợi nhuận gộp nằm bên dưới bảng bên dưới Giá vốn hàng bán" sqref="O3"/>
    <dataValidation allowBlank="1" showInputMessage="1" showErrorMessage="1" prompt="Nhập hoặc tùy chỉnh các mục Doanh thu trong cột này, bên dưới đầu đề này. Nhập số tiền doanh thu bên dưới mỗi tháng vào hàng này phía bên phải" sqref="B3"/>
    <dataValidation allowBlank="1" showInputMessage="1" showErrorMessage="1" prompt="Dữ liệu Năm được cập nhật tự động trong ô này và tên công ty trong ô C2" sqref="B1:B2"/>
    <dataValidation allowBlank="1" showInputMessage="1" showErrorMessage="1" prompt="Tên công ty được cập nhật tự động trong ô này. Nhập chi tiết doanh thu vào bảng bên dưới" sqref="C2:K2"/>
  </dataValidations>
  <printOptions horizontalCentered="1"/>
  <pageMargins left="0.25" right="0.25" top="0.75" bottom="0.75" header="0.3" footer="0.3"/>
  <pageSetup paperSize="9" scale="77" fitToHeight="0" orientation="landscape" r:id="rId1"/>
  <headerFooter differentFirst="1">
    <oddFooter>&amp;C&amp;K03+000Page &amp;P of &amp;N</oddFooter>
  </headerFooter>
  <ignoredErrors>
    <ignoredError sqref="O11 O4:O9"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O17"/>
  <sheetViews>
    <sheetView showGridLines="0" workbookViewId="0"/>
  </sheetViews>
  <sheetFormatPr defaultRowHeight="30" customHeight="1" x14ac:dyDescent="0.3"/>
  <cols>
    <col min="1" max="1" width="1.875" customWidth="1"/>
    <col min="2" max="2" width="29.875" customWidth="1"/>
    <col min="3" max="14" width="10" customWidth="1"/>
    <col min="15" max="15" width="20.25" customWidth="1"/>
    <col min="16" max="16" width="2.625" customWidth="1"/>
  </cols>
  <sheetData>
    <row r="1" spans="1:15" s="7" customFormat="1" ht="30" customHeight="1" x14ac:dyDescent="0.3">
      <c r="A1" s="1"/>
      <c r="B1" s="39" t="str">
        <f>'Lợi nhuận và Tổn thất'!B1:B2</f>
        <v>NĂM</v>
      </c>
      <c r="C1" s="40" t="s">
        <v>49</v>
      </c>
      <c r="D1" s="40"/>
      <c r="E1" s="40"/>
      <c r="F1" s="40"/>
      <c r="G1" s="40"/>
      <c r="H1" s="40"/>
      <c r="I1" s="40"/>
      <c r="J1" s="40"/>
      <c r="K1" s="40"/>
      <c r="L1"/>
      <c r="M1"/>
      <c r="N1"/>
      <c r="O1"/>
    </row>
    <row r="2" spans="1:15" ht="65.099999999999994" customHeight="1" x14ac:dyDescent="0.3">
      <c r="A2" s="1"/>
      <c r="B2" s="39"/>
      <c r="C2" s="36" t="str">
        <f>'Lợi nhuận và Tổn thất'!C2:K2</f>
        <v>TÊN CÔNG TY</v>
      </c>
      <c r="D2" s="36"/>
      <c r="E2" s="36"/>
      <c r="F2" s="36"/>
      <c r="G2" s="36"/>
      <c r="H2" s="36"/>
      <c r="I2" s="36"/>
      <c r="J2" s="36"/>
      <c r="K2" s="36"/>
    </row>
    <row r="3" spans="1:15" ht="30" customHeight="1" x14ac:dyDescent="0.3">
      <c r="A3" s="4"/>
      <c r="B3" s="19" t="s">
        <v>34</v>
      </c>
      <c r="C3" s="22" t="s">
        <v>9</v>
      </c>
      <c r="D3" s="22" t="s">
        <v>10</v>
      </c>
      <c r="E3" s="22" t="s">
        <v>11</v>
      </c>
      <c r="F3" s="22" t="s">
        <v>12</v>
      </c>
      <c r="G3" s="22" t="s">
        <v>13</v>
      </c>
      <c r="H3" s="22" t="s">
        <v>14</v>
      </c>
      <c r="I3" s="22" t="s">
        <v>15</v>
      </c>
      <c r="J3" s="22" t="s">
        <v>16</v>
      </c>
      <c r="K3" s="22" t="s">
        <v>17</v>
      </c>
      <c r="L3" s="22" t="s">
        <v>19</v>
      </c>
      <c r="M3" s="22" t="s">
        <v>20</v>
      </c>
      <c r="N3" s="22" t="s">
        <v>21</v>
      </c>
      <c r="O3" s="22" t="s">
        <v>22</v>
      </c>
    </row>
    <row r="4" spans="1:15" ht="30" customHeight="1" x14ac:dyDescent="0.3">
      <c r="A4" s="1"/>
      <c r="B4" s="8" t="s">
        <v>35</v>
      </c>
      <c r="C4" s="31">
        <v>7500</v>
      </c>
      <c r="D4" s="31">
        <v>7875</v>
      </c>
      <c r="E4" s="31">
        <v>8268.75</v>
      </c>
      <c r="F4" s="31">
        <v>8682.19</v>
      </c>
      <c r="G4" s="31">
        <v>9116.2999999999993</v>
      </c>
      <c r="H4" s="31">
        <v>9572.11</v>
      </c>
      <c r="I4" s="31">
        <v>10050.719999999999</v>
      </c>
      <c r="J4" s="31"/>
      <c r="K4" s="31"/>
      <c r="L4" s="31"/>
      <c r="M4" s="31"/>
      <c r="N4" s="31"/>
      <c r="O4" s="32">
        <f t="shared" ref="O4:O16" si="0">SUM(C4:N4)</f>
        <v>61065.070000000007</v>
      </c>
    </row>
    <row r="5" spans="1:15" ht="30" customHeight="1" x14ac:dyDescent="0.3">
      <c r="A5" s="1"/>
      <c r="B5" s="8" t="s">
        <v>36</v>
      </c>
      <c r="C5" s="31">
        <v>500</v>
      </c>
      <c r="D5" s="31">
        <v>525</v>
      </c>
      <c r="E5" s="31">
        <v>551.25</v>
      </c>
      <c r="F5" s="31">
        <v>578.80999999999995</v>
      </c>
      <c r="G5" s="31">
        <v>607.75</v>
      </c>
      <c r="H5" s="31">
        <v>638.14</v>
      </c>
      <c r="I5" s="31">
        <v>670.05</v>
      </c>
      <c r="J5" s="31"/>
      <c r="K5" s="31"/>
      <c r="L5" s="31"/>
      <c r="M5" s="31"/>
      <c r="N5" s="31"/>
      <c r="O5" s="32">
        <f t="shared" si="0"/>
        <v>4071</v>
      </c>
    </row>
    <row r="6" spans="1:15" ht="30" customHeight="1" x14ac:dyDescent="0.3">
      <c r="A6" s="1"/>
      <c r="B6" s="8" t="s">
        <v>37</v>
      </c>
      <c r="C6" s="31">
        <v>1500</v>
      </c>
      <c r="D6" s="31">
        <v>1575</v>
      </c>
      <c r="E6" s="31">
        <v>1653.75</v>
      </c>
      <c r="F6" s="31">
        <v>1736.44</v>
      </c>
      <c r="G6" s="31">
        <v>1823.26</v>
      </c>
      <c r="H6" s="31">
        <v>1914.42</v>
      </c>
      <c r="I6" s="31">
        <v>2010.14</v>
      </c>
      <c r="J6" s="31"/>
      <c r="K6" s="31"/>
      <c r="L6" s="31"/>
      <c r="M6" s="31"/>
      <c r="N6" s="31"/>
      <c r="O6" s="32">
        <f>SUM(C6:N6)</f>
        <v>12213.01</v>
      </c>
    </row>
    <row r="7" spans="1:15" ht="30" customHeight="1" x14ac:dyDescent="0.3">
      <c r="A7" s="1"/>
      <c r="B7" s="8" t="s">
        <v>38</v>
      </c>
      <c r="C7" s="31">
        <v>475</v>
      </c>
      <c r="D7" s="31">
        <v>498.75</v>
      </c>
      <c r="E7" s="31">
        <v>523.69000000000005</v>
      </c>
      <c r="F7" s="31">
        <v>549.87</v>
      </c>
      <c r="G7" s="31">
        <v>577.37</v>
      </c>
      <c r="H7" s="31">
        <v>606.23</v>
      </c>
      <c r="I7" s="31">
        <v>636.54999999999995</v>
      </c>
      <c r="J7" s="31"/>
      <c r="K7" s="31"/>
      <c r="L7" s="31"/>
      <c r="M7" s="31"/>
      <c r="N7" s="31"/>
      <c r="O7" s="32">
        <f t="shared" si="0"/>
        <v>3867.46</v>
      </c>
    </row>
    <row r="8" spans="1:15" ht="30" customHeight="1" x14ac:dyDescent="0.3">
      <c r="A8" s="1"/>
      <c r="B8" s="8" t="s">
        <v>39</v>
      </c>
      <c r="C8" s="31">
        <v>123</v>
      </c>
      <c r="D8" s="31">
        <v>123</v>
      </c>
      <c r="E8" s="31">
        <v>123</v>
      </c>
      <c r="F8" s="31">
        <v>123</v>
      </c>
      <c r="G8" s="31">
        <v>123</v>
      </c>
      <c r="H8" s="31">
        <v>123</v>
      </c>
      <c r="I8" s="31">
        <v>123</v>
      </c>
      <c r="J8" s="31"/>
      <c r="K8" s="31"/>
      <c r="L8" s="31"/>
      <c r="M8" s="31"/>
      <c r="N8" s="31"/>
      <c r="O8" s="32">
        <f t="shared" si="0"/>
        <v>861</v>
      </c>
    </row>
    <row r="9" spans="1:15" ht="30" customHeight="1" x14ac:dyDescent="0.3">
      <c r="A9" s="1"/>
      <c r="B9" s="8" t="s">
        <v>40</v>
      </c>
      <c r="C9" s="31">
        <v>68</v>
      </c>
      <c r="D9" s="31">
        <v>68</v>
      </c>
      <c r="E9" s="31">
        <v>68</v>
      </c>
      <c r="F9" s="31">
        <v>68</v>
      </c>
      <c r="G9" s="31">
        <v>68</v>
      </c>
      <c r="H9" s="31">
        <v>68</v>
      </c>
      <c r="I9" s="31">
        <v>68</v>
      </c>
      <c r="J9" s="31"/>
      <c r="K9" s="31"/>
      <c r="L9" s="31"/>
      <c r="M9" s="31"/>
      <c r="N9" s="31"/>
      <c r="O9" s="32">
        <f t="shared" si="0"/>
        <v>476</v>
      </c>
    </row>
    <row r="10" spans="1:15" ht="30" customHeight="1" x14ac:dyDescent="0.3">
      <c r="A10" s="1"/>
      <c r="B10" s="8" t="s">
        <v>41</v>
      </c>
      <c r="C10" s="31">
        <v>125</v>
      </c>
      <c r="D10" s="31">
        <v>125</v>
      </c>
      <c r="E10" s="31">
        <v>125</v>
      </c>
      <c r="F10" s="31">
        <v>125</v>
      </c>
      <c r="G10" s="31">
        <v>125</v>
      </c>
      <c r="H10" s="31">
        <v>125</v>
      </c>
      <c r="I10" s="31">
        <v>125</v>
      </c>
      <c r="J10" s="31"/>
      <c r="K10" s="31"/>
      <c r="L10" s="31"/>
      <c r="M10" s="31"/>
      <c r="N10" s="31"/>
      <c r="O10" s="32">
        <f t="shared" si="0"/>
        <v>875</v>
      </c>
    </row>
    <row r="11" spans="1:15" ht="30" customHeight="1" x14ac:dyDescent="0.3">
      <c r="A11" s="1"/>
      <c r="B11" s="8" t="s">
        <v>42</v>
      </c>
      <c r="C11" s="31">
        <v>250</v>
      </c>
      <c r="D11" s="31">
        <v>262.5</v>
      </c>
      <c r="E11" s="31">
        <v>275.63</v>
      </c>
      <c r="F11" s="31">
        <v>289.41000000000003</v>
      </c>
      <c r="G11" s="31">
        <v>303.88</v>
      </c>
      <c r="H11" s="31">
        <v>319.07</v>
      </c>
      <c r="I11" s="31">
        <v>335.02</v>
      </c>
      <c r="J11" s="31"/>
      <c r="K11" s="31"/>
      <c r="L11" s="31"/>
      <c r="M11" s="31"/>
      <c r="N11" s="31"/>
      <c r="O11" s="32">
        <f>SUM(C11:N11)</f>
        <v>2035.51</v>
      </c>
    </row>
    <row r="12" spans="1:15" ht="30" customHeight="1" x14ac:dyDescent="0.3">
      <c r="A12" s="1"/>
      <c r="B12" s="8" t="s">
        <v>43</v>
      </c>
      <c r="C12" s="31">
        <v>100</v>
      </c>
      <c r="D12" s="31">
        <v>105</v>
      </c>
      <c r="E12" s="31">
        <v>110.25</v>
      </c>
      <c r="F12" s="31">
        <v>115.76</v>
      </c>
      <c r="G12" s="31">
        <v>121.55</v>
      </c>
      <c r="H12" s="31">
        <v>127.63</v>
      </c>
      <c r="I12" s="31">
        <v>134.01</v>
      </c>
      <c r="J12" s="31"/>
      <c r="K12" s="31"/>
      <c r="L12" s="31"/>
      <c r="M12" s="31"/>
      <c r="N12" s="31"/>
      <c r="O12" s="32">
        <f t="shared" si="0"/>
        <v>814.19999999999993</v>
      </c>
    </row>
    <row r="13" spans="1:15" ht="30" customHeight="1" x14ac:dyDescent="0.3">
      <c r="A13" s="1"/>
      <c r="B13" s="8" t="s">
        <v>44</v>
      </c>
      <c r="C13" s="31">
        <v>200</v>
      </c>
      <c r="D13" s="31">
        <v>210</v>
      </c>
      <c r="E13" s="31">
        <v>220.5</v>
      </c>
      <c r="F13" s="31">
        <v>231.53</v>
      </c>
      <c r="G13" s="31">
        <v>243.1</v>
      </c>
      <c r="H13" s="31">
        <v>255.26</v>
      </c>
      <c r="I13" s="31">
        <v>268.02</v>
      </c>
      <c r="J13" s="31"/>
      <c r="K13" s="31"/>
      <c r="L13" s="31"/>
      <c r="M13" s="31"/>
      <c r="N13" s="31"/>
      <c r="O13" s="32">
        <f t="shared" si="0"/>
        <v>1628.4099999999999</v>
      </c>
    </row>
    <row r="14" spans="1:15" ht="30" customHeight="1" x14ac:dyDescent="0.3">
      <c r="A14" s="1"/>
      <c r="B14" s="8" t="s">
        <v>45</v>
      </c>
      <c r="C14" s="31">
        <v>0</v>
      </c>
      <c r="D14" s="31">
        <v>0</v>
      </c>
      <c r="E14" s="31">
        <v>0</v>
      </c>
      <c r="F14" s="31">
        <v>0</v>
      </c>
      <c r="G14" s="31">
        <v>0</v>
      </c>
      <c r="H14" s="31">
        <v>0</v>
      </c>
      <c r="I14" s="31">
        <v>0</v>
      </c>
      <c r="J14" s="31"/>
      <c r="K14" s="31"/>
      <c r="L14" s="31"/>
      <c r="M14" s="31"/>
      <c r="N14" s="31"/>
      <c r="O14" s="32">
        <f t="shared" si="0"/>
        <v>0</v>
      </c>
    </row>
    <row r="15" spans="1:15" ht="30" customHeight="1" x14ac:dyDescent="0.3">
      <c r="A15" s="1"/>
      <c r="B15" s="8" t="s">
        <v>46</v>
      </c>
      <c r="C15" s="31">
        <v>0</v>
      </c>
      <c r="D15" s="31">
        <v>0</v>
      </c>
      <c r="E15" s="31">
        <v>0</v>
      </c>
      <c r="F15" s="31">
        <v>0</v>
      </c>
      <c r="G15" s="31">
        <v>0</v>
      </c>
      <c r="H15" s="31">
        <v>0</v>
      </c>
      <c r="I15" s="31">
        <v>0</v>
      </c>
      <c r="J15" s="31"/>
      <c r="K15" s="31"/>
      <c r="L15" s="31"/>
      <c r="M15" s="31"/>
      <c r="N15" s="31"/>
      <c r="O15" s="32">
        <f t="shared" si="0"/>
        <v>0</v>
      </c>
    </row>
    <row r="16" spans="1:15" ht="30" customHeight="1" x14ac:dyDescent="0.3">
      <c r="A16" s="1"/>
      <c r="B16" s="8" t="s">
        <v>47</v>
      </c>
      <c r="C16" s="31">
        <v>0</v>
      </c>
      <c r="D16" s="31">
        <v>0</v>
      </c>
      <c r="E16" s="31">
        <v>0</v>
      </c>
      <c r="F16" s="31">
        <v>0</v>
      </c>
      <c r="G16" s="31">
        <v>0</v>
      </c>
      <c r="H16" s="31">
        <v>0</v>
      </c>
      <c r="I16" s="31">
        <v>0</v>
      </c>
      <c r="J16" s="31"/>
      <c r="K16" s="31"/>
      <c r="L16" s="31"/>
      <c r="M16" s="31"/>
      <c r="N16" s="31"/>
      <c r="O16" s="32">
        <f t="shared" si="0"/>
        <v>0</v>
      </c>
    </row>
    <row r="17" spans="2:15" ht="30" customHeight="1" x14ac:dyDescent="0.3">
      <c r="B17" s="8" t="s">
        <v>48</v>
      </c>
      <c r="C17" s="33">
        <f>IF(SUM(C4:C16)=0,"",SUM(C4:C16))</f>
        <v>10841</v>
      </c>
      <c r="D17" s="33">
        <f t="shared" ref="D17:N17" si="1">IF(SUM(D4:D16)=0,"",SUM(D4:D16))</f>
        <v>11367.25</v>
      </c>
      <c r="E17" s="33">
        <f t="shared" si="1"/>
        <v>11919.82</v>
      </c>
      <c r="F17" s="33">
        <f t="shared" si="1"/>
        <v>12500.010000000002</v>
      </c>
      <c r="G17" s="33">
        <f t="shared" si="1"/>
        <v>13109.21</v>
      </c>
      <c r="H17" s="33">
        <f t="shared" si="1"/>
        <v>13748.859999999999</v>
      </c>
      <c r="I17" s="33">
        <f t="shared" si="1"/>
        <v>14420.509999999998</v>
      </c>
      <c r="J17" s="33" t="str">
        <f t="shared" si="1"/>
        <v/>
      </c>
      <c r="K17" s="33" t="str">
        <f t="shared" si="1"/>
        <v/>
      </c>
      <c r="L17" s="33" t="str">
        <f t="shared" si="1"/>
        <v/>
      </c>
      <c r="M17" s="33" t="str">
        <f t="shared" si="1"/>
        <v/>
      </c>
      <c r="N17" s="33" t="str">
        <f t="shared" si="1"/>
        <v/>
      </c>
      <c r="O17" s="34">
        <f>SUBTOTAL(109,Chi_phí[ĐẦU NĂM ĐẾN NAY])</f>
        <v>87906.66</v>
      </c>
    </row>
  </sheetData>
  <dataConsolidate/>
  <mergeCells count="3">
    <mergeCell ref="B1:B2"/>
    <mergeCell ref="C1:K1"/>
    <mergeCell ref="C2:K2"/>
  </mergeCells>
  <dataValidations count="7">
    <dataValidation allowBlank="1" showInputMessage="1" showErrorMessage="1" prompt="Nhập Chi phí vận hành cho tháng này vào cột này, bên dưới đầu đề này" sqref="C3:N3"/>
    <dataValidation allowBlank="1" showInputMessage="1" showErrorMessage="1" prompt="Số tiền Đầu năm đến nay được tính toán tự động trong cột này, bên dưới đầu đề này. Tổng chi phí vận hành nằm ở hàng ở cuối của bảng" sqref="O3"/>
    <dataValidation allowBlank="1" showInputMessage="1" showErrorMessage="1" prompt="Nhập hoặc tùy chỉnh các mục Chi phí vận hành trong cột này, bên dưới đầu đề này" sqref="B3"/>
    <dataValidation allowBlank="1" showInputMessage="1" prompt="Tiêu đề của trang tính này nằm trong ô này. Tên công ty được cập nhật tự động trong ô bên dưới" sqref="C1:K1"/>
    <dataValidation allowBlank="1" showInputMessage="1" showErrorMessage="1" prompt="Nhập chi phí vận hành vào bảng Chi phí trong trang tính này. Tổng tiền được tính toán tự động" sqref="A1"/>
    <dataValidation allowBlank="1" showInputMessage="1" showErrorMessage="1" prompt="Dữ liệu Năm được cập nhật tự động trong ô này và tên công ty trong ô C2" sqref="B1:B2"/>
    <dataValidation allowBlank="1" showInputMessage="1" showErrorMessage="1" prompt="Tên công ty được cập nhật tự động trong ô này. Nhập chi tiết chi phí vào bảng bên dưới" sqref="C2:K2"/>
  </dataValidations>
  <printOptions horizontalCentered="1"/>
  <pageMargins left="0.25" right="0.25" top="0.75" bottom="0.75" header="0.3" footer="0.3"/>
  <pageSetup paperSize="9" scale="77" fitToHeight="0" orientation="landscape" r:id="rId1"/>
  <headerFooter differentFirst="1">
    <oddFooter>&amp;C&amp;K03+000Page &amp;P of &amp;N</oddFooter>
  </headerFooter>
  <ignoredErrors>
    <ignoredError sqref="O4:O16" emptyCellReference="1"/>
  </ignoredErrors>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3</vt:i4>
      </vt:variant>
      <vt:variant>
        <vt:lpstr>Phạm vi có Tên</vt:lpstr>
      </vt:variant>
      <vt:variant>
        <vt:i4>4</vt:i4>
      </vt:variant>
    </vt:vector>
  </HeadingPairs>
  <TitlesOfParts>
    <vt:vector size="7" baseType="lpstr">
      <vt:lpstr>Lợi nhuận và Tổn thất</vt:lpstr>
      <vt:lpstr>Doanh thu</vt:lpstr>
      <vt:lpstr>Chi phí vận hành</vt:lpstr>
      <vt:lpstr>NetIncome</vt:lpstr>
      <vt:lpstr>'Chi phí vận hành'!Print_Titles</vt:lpstr>
      <vt:lpstr>'Doanh thu'!Print_Titles</vt:lpstr>
      <vt:lpstr>'Lợi nhuận và Tổn thất'!Print_Titles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tester</cp:lastModifiedBy>
  <dcterms:created xsi:type="dcterms:W3CDTF">2018-02-27T04:33:55Z</dcterms:created>
  <dcterms:modified xsi:type="dcterms:W3CDTF">2018-04-26T03:29:33Z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