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15"/>
  </bookViews>
  <sheets>
    <sheet name="Ngân sách Gia đình" sheetId="1" r:id="rId1"/>
  </sheets>
  <definedNames>
    <definedName name="_xlnm.Print_Titles" localSheetId="0">'Ngân sách Gia đình'!$B:$B,'Ngân sách Gia đình'!$17:$17</definedName>
  </definedNames>
  <calcPr calcId="152511"/>
</workbook>
</file>

<file path=xl/calcChain.xml><?xml version="1.0" encoding="utf-8"?>
<calcChain xmlns="http://schemas.openxmlformats.org/spreadsheetml/2006/main">
  <c r="D9" i="1" l="1"/>
  <c r="E9" i="1"/>
  <c r="F9" i="1"/>
  <c r="G9" i="1"/>
  <c r="H9" i="1"/>
  <c r="I9" i="1"/>
  <c r="J9" i="1"/>
  <c r="K9" i="1"/>
  <c r="L9" i="1"/>
  <c r="M9" i="1"/>
  <c r="P13" i="1"/>
  <c r="P14" i="1"/>
  <c r="P15" i="1"/>
  <c r="O35" i="1" l="1"/>
  <c r="P35" i="1"/>
  <c r="P19" i="1"/>
  <c r="P20" i="1"/>
  <c r="P21" i="1"/>
  <c r="P22" i="1"/>
  <c r="P23" i="1"/>
  <c r="P24" i="1"/>
  <c r="P25" i="1"/>
  <c r="P26" i="1"/>
  <c r="P27" i="1"/>
  <c r="P28" i="1"/>
  <c r="P29" i="1"/>
  <c r="P30" i="1"/>
  <c r="P31" i="1"/>
  <c r="P32" i="1"/>
  <c r="P33" i="1"/>
  <c r="P34" i="1"/>
  <c r="O23" i="1"/>
  <c r="O22" i="1"/>
  <c r="C9" i="1"/>
  <c r="C8" i="1"/>
  <c r="D8" i="1"/>
  <c r="D10" i="1" s="1"/>
  <c r="E8" i="1"/>
  <c r="E10" i="1" s="1"/>
  <c r="F8" i="1"/>
  <c r="F10" i="1" s="1"/>
  <c r="G8" i="1"/>
  <c r="G10" i="1" s="1"/>
  <c r="H8" i="1"/>
  <c r="H10" i="1" s="1"/>
  <c r="I8" i="1"/>
  <c r="I10" i="1" s="1"/>
  <c r="J8" i="1"/>
  <c r="J10" i="1" s="1"/>
  <c r="K8" i="1"/>
  <c r="K10" i="1" s="1"/>
  <c r="L8" i="1"/>
  <c r="L10" i="1" s="1"/>
  <c r="O21" i="1"/>
  <c r="N8" i="1"/>
  <c r="M8" i="1"/>
  <c r="M10" i="1" s="1"/>
  <c r="O20" i="1"/>
  <c r="O24" i="1"/>
  <c r="O25" i="1"/>
  <c r="O26" i="1"/>
  <c r="O27" i="1"/>
  <c r="O28" i="1"/>
  <c r="O29" i="1"/>
  <c r="O30" i="1"/>
  <c r="O31" i="1"/>
  <c r="O32" i="1"/>
  <c r="O33" i="1"/>
  <c r="O34" i="1"/>
  <c r="O13" i="1"/>
  <c r="O19" i="1"/>
  <c r="O14" i="1"/>
  <c r="O15" i="1"/>
  <c r="P8" i="1" l="1"/>
  <c r="O8" i="1"/>
  <c r="C10" i="1"/>
  <c r="P18" i="1"/>
  <c r="O18" i="1"/>
  <c r="N9" i="1"/>
  <c r="P9" i="1" s="1"/>
  <c r="N10" i="1" l="1"/>
  <c r="P10" i="1" s="1"/>
  <c r="O9" i="1"/>
  <c r="O10" i="1" l="1"/>
</calcChain>
</file>

<file path=xl/sharedStrings.xml><?xml version="1.0" encoding="utf-8"?>
<sst xmlns="http://schemas.openxmlformats.org/spreadsheetml/2006/main" count="73" uniqueCount="44">
  <si>
    <t xml:space="preserve"> </t>
  </si>
  <si>
    <t>Internet</t>
  </si>
  <si>
    <t>[NĂM]</t>
  </si>
  <si>
    <t>Ngân sách Gia đình</t>
  </si>
  <si>
    <t>Xu hướng tiền mặt có sẵn</t>
  </si>
  <si>
    <t>Tóm tắt</t>
  </si>
  <si>
    <t>Thu nhập</t>
  </si>
  <si>
    <t>Chi phí</t>
  </si>
  <si>
    <t>Tiền mặt Có sẵn</t>
  </si>
  <si>
    <t>Thu nhập 1</t>
  </si>
  <si>
    <t>Thu nhập 2</t>
  </si>
  <si>
    <t>Thu nhập Khác</t>
  </si>
  <si>
    <t>Nhà ở</t>
  </si>
  <si>
    <t>Cửa hàng tạp phẩm</t>
  </si>
  <si>
    <t>Thanh toán ô tô 1</t>
  </si>
  <si>
    <t>Thanh toán ô tô 2</t>
  </si>
  <si>
    <t>Thẻ tín dụng 1</t>
  </si>
  <si>
    <t>Thẻ tín dụng 2</t>
  </si>
  <si>
    <t>Bảo hiểm</t>
  </si>
  <si>
    <t>Điện thoại Nhà</t>
  </si>
  <si>
    <t>Di động</t>
  </si>
  <si>
    <t>TV Cáp</t>
  </si>
  <si>
    <t>Điện</t>
  </si>
  <si>
    <t>Nước</t>
  </si>
  <si>
    <t>Khí đốt</t>
  </si>
  <si>
    <t>Nghệ thuật</t>
  </si>
  <si>
    <t>Học phí</t>
  </si>
  <si>
    <t>Tiết kiệm</t>
  </si>
  <si>
    <t>Khác</t>
  </si>
  <si>
    <t>Loại Thu nhập</t>
  </si>
  <si>
    <t>THÁNG 1</t>
  </si>
  <si>
    <t>THÁNG 2</t>
  </si>
  <si>
    <t>THÁNG 3</t>
  </si>
  <si>
    <t>THÁNG 4</t>
  </si>
  <si>
    <t>THÁNG 5</t>
  </si>
  <si>
    <t>THÁNG 6</t>
  </si>
  <si>
    <t>THÁNG 7</t>
  </si>
  <si>
    <t>THÁNG 8</t>
  </si>
  <si>
    <t>THÁNG 9</t>
  </si>
  <si>
    <t>THÁNG 10</t>
  </si>
  <si>
    <t>THÁNG 11</t>
  </si>
  <si>
    <t>THÁNG 12</t>
  </si>
  <si>
    <t>TỔNG TÍNH ĐẾN NGÀY</t>
  </si>
  <si>
    <t>TRUNG BÌNH HÀNG THÁNG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</si>
</sst>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 &quot;₫&quot;"/>
  </numFmts>
  <fonts count="9" x14ac:knownFonts="1">
    <font>
      <sz val="10"/>
      <color theme="3"/>
      <name val="Segoe UI"/>
      <family val="2"/>
      <scheme val="minor"/>
    </font>
    <font>
      <sz val="11"/>
      <color theme="1"/>
      <name val="Segoe UI"/>
      <family val="2"/>
      <scheme val="minor"/>
    </font>
    <font>
      <b/>
      <sz val="11"/>
      <color theme="0" tint="-0.34998626667073579"/>
      <name val="Segoe UI"/>
      <family val="2"/>
      <scheme val="minor"/>
    </font>
    <font>
      <sz val="10"/>
      <color theme="0" tint="-0.34998626667073579"/>
      <name val="Segoe UI"/>
      <family val="1"/>
      <scheme val="major"/>
    </font>
    <font>
      <b/>
      <sz val="26"/>
      <color theme="2"/>
      <name val="Segoe UI"/>
      <family val="1"/>
      <scheme val="major"/>
    </font>
    <font>
      <sz val="85"/>
      <color theme="2"/>
      <name val="Segoe UI"/>
      <family val="2"/>
      <scheme val="major"/>
    </font>
    <font>
      <b/>
      <sz val="14"/>
      <color theme="2"/>
      <name val="Segoe UI"/>
      <family val="1"/>
      <scheme val="major"/>
    </font>
    <font>
      <b/>
      <sz val="10"/>
      <color theme="2"/>
      <name val="Segoe UI"/>
      <family val="2"/>
      <scheme val="minor"/>
    </font>
    <font>
      <sz val="72"/>
      <color theme="2"/>
      <name val="Segoe UI"/>
      <family val="2"/>
      <scheme val="major"/>
    </font>
  </fonts>
  <fills count="9">
    <fill>
      <patternFill patternType="none"/>
    </fill>
    <fill>
      <patternFill patternType="gray125"/>
    </fill>
    <fill>
      <patternFill patternType="solid">
        <fgColor theme="4" tint="0.79998168889431442"/>
        <bgColor indexed="65"/>
      </patternFill>
    </fill>
    <fill>
      <patternFill patternType="solid">
        <fgColor theme="2"/>
        <bgColor indexed="64"/>
      </patternFill>
    </fill>
    <fill>
      <patternFill patternType="solid">
        <fgColor theme="3"/>
        <bgColor indexed="64"/>
      </patternFill>
    </fill>
    <fill>
      <patternFill patternType="solid">
        <fgColor theme="3" tint="-0.249977111117893"/>
        <bgColor indexed="64"/>
      </patternFill>
    </fill>
    <fill>
      <patternFill patternType="solid">
        <fgColor theme="3" tint="-0.24994659260841701"/>
        <bgColor indexed="64"/>
      </patternFill>
    </fill>
    <fill>
      <patternFill patternType="solid">
        <fgColor theme="3" tint="-0.499984740745262"/>
        <bgColor indexed="64"/>
      </patternFill>
    </fill>
    <fill>
      <patternFill patternType="solid">
        <fgColor theme="0"/>
        <bgColor indexed="64"/>
      </patternFill>
    </fill>
  </fills>
  <borders count="2">
    <border>
      <left/>
      <right/>
      <top/>
      <bottom/>
      <diagonal/>
    </border>
    <border>
      <left/>
      <right/>
      <top style="thin">
        <color theme="4"/>
      </top>
      <bottom style="double">
        <color theme="4"/>
      </bottom>
      <diagonal/>
    </border>
  </borders>
  <cellStyleXfs count="8">
    <xf numFmtId="0" fontId="0" fillId="0" borderId="0">
      <alignment vertical="center"/>
    </xf>
    <xf numFmtId="0" fontId="4" fillId="4" borderId="0" applyNumberFormat="0" applyBorder="0" applyAlignment="0" applyProtection="0"/>
    <xf numFmtId="0" fontId="1" fillId="2" borderId="0" applyNumberFormat="0" applyBorder="0" applyAlignment="0" applyProtection="0"/>
    <xf numFmtId="0" fontId="8" fillId="4" borderId="0" applyNumberFormat="0" applyBorder="0" applyAlignment="0" applyProtection="0"/>
    <xf numFmtId="0" fontId="6" fillId="6"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1" applyNumberFormat="0" applyFill="0" applyAlignment="0" applyProtection="0"/>
  </cellStyleXfs>
  <cellXfs count="44">
    <xf numFmtId="0" fontId="0" fillId="0" borderId="0" xfId="0">
      <alignment vertical="center"/>
    </xf>
    <xf numFmtId="0" fontId="1" fillId="3" borderId="0" xfId="2" applyFill="1"/>
    <xf numFmtId="0" fontId="0" fillId="3" borderId="0" xfId="0" applyFill="1">
      <alignment vertical="center"/>
    </xf>
    <xf numFmtId="0" fontId="0" fillId="3" borderId="0" xfId="0" applyFill="1" applyAlignment="1">
      <alignment horizontal="left" vertical="center" indent="1"/>
    </xf>
    <xf numFmtId="0" fontId="1" fillId="3" borderId="0" xfId="2" applyFill="1" applyAlignment="1">
      <alignment horizontal="left" vertical="center" indent="1"/>
    </xf>
    <xf numFmtId="0" fontId="1" fillId="5" borderId="0" xfId="2" applyFill="1"/>
    <xf numFmtId="0" fontId="0" fillId="0" borderId="0" xfId="0" applyFont="1" applyFill="1" applyAlignment="1">
      <alignment horizontal="left" vertical="center" indent="1"/>
    </xf>
    <xf numFmtId="0" fontId="0" fillId="5" borderId="0" xfId="0" applyFill="1" applyAlignment="1"/>
    <xf numFmtId="0" fontId="0" fillId="0" borderId="0" xfId="0" applyFont="1" applyFill="1" applyBorder="1" applyAlignment="1">
      <alignment horizontal="left" vertical="center" indent="1"/>
    </xf>
    <xf numFmtId="0" fontId="0" fillId="8" borderId="0" xfId="0" applyFill="1">
      <alignment vertical="center"/>
    </xf>
    <xf numFmtId="164" fontId="0" fillId="8" borderId="0" xfId="0" applyNumberFormat="1" applyFill="1">
      <alignment vertical="center"/>
    </xf>
    <xf numFmtId="164" fontId="0" fillId="8" borderId="0" xfId="0" applyNumberFormat="1" applyFill="1" applyAlignment="1">
      <alignment horizontal="right" vertical="center" indent="3"/>
    </xf>
    <xf numFmtId="164" fontId="1" fillId="8" borderId="0" xfId="2" applyNumberFormat="1" applyFill="1"/>
    <xf numFmtId="164" fontId="0" fillId="8" borderId="0" xfId="0" applyNumberFormat="1" applyFill="1" applyAlignment="1"/>
    <xf numFmtId="0" fontId="0" fillId="5" borderId="0" xfId="0" applyNumberFormat="1" applyFill="1">
      <alignment vertical="center"/>
    </xf>
    <xf numFmtId="0" fontId="1" fillId="5" borderId="0" xfId="2" applyNumberFormat="1" applyFill="1"/>
    <xf numFmtId="0" fontId="5" fillId="7" borderId="0" xfId="3" applyNumberFormat="1" applyFont="1" applyFill="1" applyAlignment="1">
      <alignment vertical="center"/>
    </xf>
    <xf numFmtId="0" fontId="4" fillId="7" borderId="0" xfId="1" applyNumberFormat="1" applyFill="1" applyBorder="1" applyAlignment="1">
      <alignment vertical="center" wrapText="1"/>
    </xf>
    <xf numFmtId="0" fontId="1" fillId="7" borderId="0" xfId="2" applyNumberFormat="1" applyFill="1"/>
    <xf numFmtId="0" fontId="0" fillId="7" borderId="0" xfId="0" applyNumberFormat="1" applyFill="1">
      <alignment vertical="center"/>
    </xf>
    <xf numFmtId="0" fontId="6" fillId="7" borderId="0" xfId="4" applyNumberFormat="1" applyFill="1" applyAlignment="1">
      <alignment horizontal="left" vertical="center" wrapText="1" indent="1"/>
    </xf>
    <xf numFmtId="0" fontId="6" fillId="5" borderId="0" xfId="4" applyNumberFormat="1" applyFill="1" applyAlignment="1">
      <alignment horizontal="left" vertical="center" wrapText="1" indent="1"/>
    </xf>
    <xf numFmtId="0" fontId="0" fillId="0" borderId="0" xfId="0" applyNumberFormat="1" applyFont="1" applyFill="1" applyAlignment="1">
      <alignment horizontal="left" vertical="top" indent="1"/>
    </xf>
    <xf numFmtId="0" fontId="0" fillId="3" borderId="0" xfId="0" applyNumberFormat="1" applyFill="1">
      <alignment vertical="center"/>
    </xf>
    <xf numFmtId="0" fontId="1" fillId="7" borderId="0" xfId="2" applyNumberFormat="1" applyFill="1" applyAlignment="1">
      <alignment horizontal="center" vertical="center"/>
    </xf>
    <xf numFmtId="0" fontId="1" fillId="7" borderId="0" xfId="2" applyNumberFormat="1" applyFill="1" applyAlignment="1">
      <alignment vertical="center"/>
    </xf>
    <xf numFmtId="164" fontId="1" fillId="8" borderId="0" xfId="2" applyNumberFormat="1" applyFill="1" applyAlignment="1">
      <alignment horizontal="right" vertical="center" indent="3"/>
    </xf>
    <xf numFmtId="0" fontId="0" fillId="3" borderId="0" xfId="0" applyNumberFormat="1" applyFill="1" applyAlignment="1">
      <alignment vertical="center"/>
    </xf>
    <xf numFmtId="0" fontId="0" fillId="5" borderId="0" xfId="0" applyNumberFormat="1" applyFill="1" applyAlignment="1">
      <alignment vertical="center"/>
    </xf>
    <xf numFmtId="0" fontId="0" fillId="7" borderId="0" xfId="0" applyNumberFormat="1" applyFill="1" applyAlignment="1">
      <alignment vertical="center"/>
    </xf>
    <xf numFmtId="0" fontId="7" fillId="6" borderId="0" xfId="0" applyNumberFormat="1" applyFont="1" applyFill="1" applyAlignment="1">
      <alignment horizontal="left" vertical="top" indent="1"/>
    </xf>
    <xf numFmtId="0" fontId="7" fillId="4" borderId="0" xfId="0" applyNumberFormat="1" applyFont="1" applyFill="1" applyAlignment="1">
      <alignment horizontal="right" vertical="center"/>
    </xf>
    <xf numFmtId="0" fontId="7" fillId="4" borderId="0" xfId="0" applyNumberFormat="1" applyFont="1" applyFill="1" applyAlignment="1">
      <alignment horizontal="right" vertical="center" indent="3"/>
    </xf>
    <xf numFmtId="0" fontId="0" fillId="8" borderId="0" xfId="0" applyFont="1" applyFill="1" applyAlignment="1">
      <alignment horizontal="left" vertical="center" indent="1"/>
    </xf>
    <xf numFmtId="165" fontId="0" fillId="8" borderId="0" xfId="0" applyNumberFormat="1" applyFont="1" applyFill="1">
      <alignment vertical="center"/>
    </xf>
    <xf numFmtId="165" fontId="0" fillId="8" borderId="0" xfId="0" applyNumberFormat="1" applyFont="1" applyFill="1" applyAlignment="1">
      <alignment horizontal="right" vertical="center" indent="3"/>
    </xf>
    <xf numFmtId="165"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indent="3"/>
    </xf>
    <xf numFmtId="165" fontId="0" fillId="0" borderId="0" xfId="0" applyNumberFormat="1" applyFont="1" applyFill="1">
      <alignment vertical="center"/>
    </xf>
    <xf numFmtId="165" fontId="0" fillId="0" borderId="0" xfId="0" applyNumberFormat="1" applyFont="1" applyFill="1" applyAlignment="1">
      <alignment horizontal="right" vertical="center" indent="3"/>
    </xf>
    <xf numFmtId="0" fontId="8" fillId="4" borderId="0" xfId="3" applyNumberFormat="1" applyAlignment="1">
      <alignment horizontal="left" vertical="center" indent="1"/>
    </xf>
    <xf numFmtId="0" fontId="4" fillId="5" borderId="0" xfId="1" applyNumberFormat="1" applyFill="1" applyBorder="1" applyAlignment="1">
      <alignment vertical="center" wrapText="1"/>
    </xf>
    <xf numFmtId="165" fontId="0" fillId="8" borderId="0" xfId="0" applyNumberFormat="1" applyFill="1">
      <alignment vertical="center"/>
    </xf>
    <xf numFmtId="165" fontId="0" fillId="8" borderId="0" xfId="0" applyNumberFormat="1" applyFill="1" applyAlignment="1">
      <alignment horizontal="right" vertical="center" indent="3"/>
    </xf>
  </cellXfs>
  <cellStyles count="8">
    <cellStyle name="20% - Accent1" xfId="2" builtinId="30"/>
    <cellStyle name="Chuẩn" xfId="0" builtinId="0" customBuiltin="1"/>
    <cellStyle name="Đầu đề 1" xfId="1" builtinId="16" customBuiltin="1"/>
    <cellStyle name="Đầu đề 2" xfId="4" builtinId="17" customBuiltin="1"/>
    <cellStyle name="Đầu đề 3" xfId="5" builtinId="18" customBuiltin="1"/>
    <cellStyle name="Đầu đề 4" xfId="6" builtinId="19" customBuiltin="1"/>
    <cellStyle name="Tiêu đề" xfId="3" builtinId="15" customBuiltin="1"/>
    <cellStyle name="Tổng" xfId="7" builtinId="25" customBuiltin="1"/>
  </cellStyles>
  <dxfs count="83">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alignment horizontal="right" vertical="center" textRotation="0" wrapText="0" indent="3" justifyLastLine="0" shrinkToFit="0" readingOrder="0"/>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numFmt numFmtId="165" formatCode="#,##0.00\ &quot;₫&quot;"/>
      <fill>
        <patternFill patternType="solid">
          <fgColor indexed="64"/>
          <bgColor theme="0"/>
        </patternFill>
      </fill>
    </dxf>
    <dxf>
      <font>
        <b val="0"/>
        <i val="0"/>
        <strike val="0"/>
        <condense val="0"/>
        <extend val="0"/>
        <outline val="0"/>
        <shadow val="0"/>
        <u val="none"/>
        <vertAlign val="baseline"/>
        <sz val="10"/>
        <color theme="3"/>
        <name val="Segoe UI"/>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0"/>
        <color theme="3"/>
        <name val="Segoe UI"/>
        <scheme val="minor"/>
      </font>
      <fill>
        <patternFill patternType="solid">
          <fgColor indexed="64"/>
          <bgColor theme="0"/>
        </patternFill>
      </fill>
    </dxf>
    <dxf>
      <font>
        <b/>
        <i val="0"/>
        <strike val="0"/>
        <condense val="0"/>
        <extend val="0"/>
        <outline val="0"/>
        <shadow val="0"/>
        <u val="none"/>
        <vertAlign val="baseline"/>
        <sz val="10"/>
        <color theme="2"/>
        <name val="Segoe UI"/>
        <scheme val="minor"/>
      </font>
      <numFmt numFmtId="0" formatCode="General"/>
      <fill>
        <patternFill patternType="solid">
          <fgColor indexed="64"/>
          <bgColor theme="3"/>
        </patternFill>
      </fill>
      <alignment horizontal="right" vertical="center" textRotation="0" wrapText="0" indent="0" justifyLastLine="0" shrinkToFit="0" readingOrder="0"/>
    </dxf>
    <dxf>
      <font>
        <b val="0"/>
        <i val="0"/>
        <strike val="0"/>
        <condense val="0"/>
        <extend val="0"/>
        <outline val="0"/>
        <shadow val="0"/>
        <u val="none"/>
        <vertAlign val="baseline"/>
        <sz val="10"/>
        <color theme="0" tint="-0.34998626667073579"/>
        <name val="Segoe UI"/>
        <scheme val="minor"/>
      </font>
      <numFmt numFmtId="164" formatCode="&quot;$&quot;#,##0.00"/>
      <fill>
        <patternFill patternType="none">
          <fgColor indexed="64"/>
          <bgColor indexed="65"/>
        </patternFill>
      </fill>
      <border diagonalUp="0" diagonalDown="0" outline="0">
        <left/>
        <right/>
        <top/>
        <bottom/>
      </border>
    </dxf>
    <dxf>
      <numFmt numFmtId="165" formatCode="#,##0.00\ &quot;₫&quot;"/>
      <alignment horizontal="right" vertical="center" textRotation="0" wrapText="0" indent="3" justifyLastLine="0" shrinkToFit="0" readingOrder="0"/>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ill>
        <patternFill patternType="solid">
          <fgColor indexed="64"/>
          <bgColor theme="0"/>
        </patternFill>
      </fill>
    </dxf>
    <dxf>
      <numFmt numFmtId="0" formatCode="General"/>
    </dxf>
    <dxf>
      <font>
        <b val="0"/>
        <i val="0"/>
        <strike val="0"/>
        <condense val="0"/>
        <extend val="0"/>
        <outline val="0"/>
        <shadow val="0"/>
        <u val="none"/>
        <vertAlign val="baseline"/>
        <sz val="10"/>
        <color theme="0" tint="-0.34998626667073579"/>
        <name val="Segoe UI"/>
        <scheme val="minor"/>
      </font>
      <numFmt numFmtId="164"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00\ &quot;₫&quot;"/>
      <alignment horizontal="right" vertical="center" textRotation="0" wrapText="0" indent="3" justifyLastLine="0" shrinkToFit="0" readingOrder="0"/>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numFmt numFmtId="166" formatCode="&quot;$&quot;#,##0.00_);\(&quot;$&quot;#,##0.00\)"/>
      <fill>
        <patternFill patternType="none">
          <fgColor indexed="64"/>
          <bgColor indexed="65"/>
        </patternFill>
      </fill>
      <border diagonalUp="0" diagonalDown="0" outline="0">
        <left/>
        <right/>
        <top/>
        <bottom/>
      </border>
    </dxf>
    <dxf>
      <numFmt numFmtId="165" formatCode="#,##0.00\ &quot;₫&quot;"/>
    </dxf>
    <dxf>
      <font>
        <b val="0"/>
        <i val="0"/>
        <strike val="0"/>
        <condense val="0"/>
        <extend val="0"/>
        <outline val="0"/>
        <shadow val="0"/>
        <u val="none"/>
        <vertAlign val="baseline"/>
        <sz val="10"/>
        <color theme="0" tint="-0.34998626667073579"/>
        <name val="Segoe U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solid">
          <fgColor indexed="64"/>
          <bgColor theme="0"/>
        </patternFill>
      </fill>
    </dxf>
    <dxf>
      <numFmt numFmtId="0" formatCode="General"/>
    </dxf>
    <dxf>
      <fill>
        <patternFill>
          <bgColor theme="3" tint="-0.24994659260841701"/>
        </patternFill>
      </fill>
    </dxf>
    <dxf>
      <font>
        <b/>
        <i val="0"/>
        <color theme="2"/>
      </font>
      <fill>
        <patternFill patternType="solid">
          <fgColor indexed="64"/>
          <bgColor theme="3"/>
        </patternFill>
      </fill>
    </dxf>
    <dxf>
      <fill>
        <patternFill>
          <bgColor theme="0"/>
        </patternFill>
      </fill>
    </dxf>
  </dxfs>
  <tableStyles count="1" defaultTableStyle="Ngân sách Gia đình" defaultPivotStyle="PivotStyleMedium4">
    <tableStyle name="Ngân sách Gia đình" pivot="0" count="3">
      <tableStyleElement type="wholeTable" dxfId="82"/>
      <tableStyleElement type="headerRow" dxfId="81"/>
      <tableStyleElement type="firstHeaderCell" dxfId="8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'Ngân sách Gia đình'!$B$10</c:f>
              <c:strCache>
                <c:ptCount val="1"/>
                <c:pt idx="0">
                  <c:v>Tiền mặt Có sẵn</c:v>
                </c:pt>
              </c:strCache>
            </c:strRef>
          </c:tx>
          <c:spPr>
            <a:ln w="28575" cap="rnd">
              <a:solidFill>
                <a:schemeClr val="accent2"/>
              </a:solidFill>
              <a:round/>
            </a:ln>
            <a:effectLst/>
          </c:spPr>
          <c:marker>
            <c:symbol val="circle"/>
            <c:size val="7"/>
            <c:spPr>
              <a:solidFill>
                <a:schemeClr val="accent1"/>
              </a:solidFill>
              <a:ln w="38100">
                <a:noFill/>
              </a:ln>
              <a:effectLst/>
            </c:spPr>
          </c:marker>
          <c:cat>
            <c:strRef>
              <c:f>'Ngân sách Gia đình'!$C$7:$N$7</c:f>
              <c:strCache>
                <c:ptCount val="12"/>
                <c:pt idx="0">
                  <c:v>THÁNG 1</c:v>
                </c:pt>
                <c:pt idx="1">
                  <c:v>THÁNG 2</c:v>
                </c:pt>
                <c:pt idx="2">
                  <c:v>THÁNG 3</c:v>
                </c:pt>
                <c:pt idx="3">
                  <c:v>THÁNG 4</c:v>
                </c:pt>
                <c:pt idx="4">
                  <c:v>THÁNG 5</c:v>
                </c:pt>
                <c:pt idx="5">
                  <c:v>THÁNG 6</c:v>
                </c:pt>
                <c:pt idx="6">
                  <c:v>THÁNG 7</c:v>
                </c:pt>
                <c:pt idx="7">
                  <c:v>THÁNG 8</c:v>
                </c:pt>
                <c:pt idx="8">
                  <c:v>THÁNG 9</c:v>
                </c:pt>
                <c:pt idx="9">
                  <c:v>THÁNG 10</c:v>
                </c:pt>
                <c:pt idx="10">
                  <c:v>THÁNG 11</c:v>
                </c:pt>
                <c:pt idx="11">
                  <c:v>THÁNG 12</c:v>
                </c:pt>
              </c:strCache>
            </c:strRef>
          </c:cat>
          <c:val>
            <c:numRef>
              <c:f>'Ngân sách Gia đình'!$C$10:$N$10</c:f>
              <c:numCache>
                <c:formatCode>#,##0.00\ "₫"</c:formatCode>
                <c:ptCount val="12"/>
                <c:pt idx="0">
                  <c:v>22960000</c:v>
                </c:pt>
                <c:pt idx="1">
                  <c:v>32956000</c:v>
                </c:pt>
                <c:pt idx="2">
                  <c:v>21672000</c:v>
                </c:pt>
                <c:pt idx="3">
                  <c:v>28980000</c:v>
                </c:pt>
                <c:pt idx="4">
                  <c:v>27468000</c:v>
                </c:pt>
                <c:pt idx="5">
                  <c:v>28952000</c:v>
                </c:pt>
                <c:pt idx="6">
                  <c:v>18900000</c:v>
                </c:pt>
                <c:pt idx="7">
                  <c:v>21868000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2816336"/>
        <c:axId val="102816896"/>
      </c:lineChart>
      <c:catAx>
        <c:axId val="102816336"/>
        <c:scaling>
          <c:orientation val="minMax"/>
        </c:scaling>
        <c:delete val="1"/>
        <c:axPos val="b"/>
        <c:numFmt formatCode="General" sourceLinked="1"/>
        <c:majorTickMark val="none"/>
        <c:minorTickMark val="none"/>
        <c:tickLblPos val="nextTo"/>
        <c:crossAx val="102816896"/>
        <c:crosses val="autoZero"/>
        <c:auto val="1"/>
        <c:lblAlgn val="ctr"/>
        <c:lblOffset val="100"/>
        <c:noMultiLvlLbl val="0"/>
      </c:catAx>
      <c:valAx>
        <c:axId val="102816896"/>
        <c:scaling>
          <c:orientation val="minMax"/>
        </c:scaling>
        <c:delete val="1"/>
        <c:axPos val="l"/>
        <c:numFmt formatCode="#,##0.00\ &quot;₫&quot;" sourceLinked="1"/>
        <c:majorTickMark val="none"/>
        <c:minorTickMark val="none"/>
        <c:tickLblPos val="nextTo"/>
        <c:crossAx val="102816336"/>
        <c:crosses val="autoZero"/>
        <c:crossBetween val="between"/>
      </c:valAx>
      <c:spPr>
        <a:noFill/>
        <a:ln>
          <a:noFill/>
        </a:ln>
        <a:effectLst/>
      </c:spPr>
    </c:plotArea>
    <c:plotVisOnly val="1"/>
    <c:dispBlanksAs val="gap"/>
    <c:showDLblsOverMax val="0"/>
  </c:chart>
  <c:spPr>
    <a:solidFill>
      <a:schemeClr val="tx2">
        <a:lumMod val="50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66675</xdr:colOff>
      <xdr:row>1</xdr:row>
      <xdr:rowOff>0</xdr:rowOff>
    </xdr:from>
    <xdr:to>
      <xdr:col>15</xdr:col>
      <xdr:colOff>838200</xdr:colOff>
      <xdr:row>2</xdr:row>
      <xdr:rowOff>0</xdr:rowOff>
    </xdr:to>
    <xdr:pic>
      <xdr:nvPicPr>
        <xdr:cNvPr id="4" name="Ảnh 3" descr="Tách cà phê, máy tính tay, máy xách tay và người đang viết trên giấy. Hình được xén để hiện tay người và phần đáy của tách và máy xách tay." title="Mẫu hình nghệ thuật cho đầu tra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62850" y="171450"/>
          <a:ext cx="9105900" cy="1790700"/>
        </a:xfrm>
        <a:prstGeom prst="rect">
          <a:avLst/>
        </a:prstGeom>
      </xdr:spPr>
    </xdr:pic>
    <xdr:clientData/>
  </xdr:twoCellAnchor>
  <xdr:twoCellAnchor>
    <xdr:from>
      <xdr:col>2</xdr:col>
      <xdr:colOff>266700</xdr:colOff>
      <xdr:row>2</xdr:row>
      <xdr:rowOff>0</xdr:rowOff>
    </xdr:from>
    <xdr:to>
      <xdr:col>14</xdr:col>
      <xdr:colOff>285750</xdr:colOff>
      <xdr:row>5</xdr:row>
      <xdr:rowOff>0</xdr:rowOff>
    </xdr:to>
    <xdr:graphicFrame macro="">
      <xdr:nvGraphicFramePr>
        <xdr:cNvPr id="5" name="Biểu đồ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blIncome" displayName="tblIncome" ref="B12:P15" headerRowDxfId="79" totalsRowDxfId="78">
  <tableColumns count="15">
    <tableColumn id="1" name="Loại Thu nhập" totalsRowLabel="TOTAL INCOME" totalsRowDxfId="77"/>
    <tableColumn id="2" name="THÁNG 1" totalsRowFunction="sum" dataDxfId="76" totalsRowDxfId="75"/>
    <tableColumn id="3" name="THÁNG 2" totalsRowFunction="sum" dataDxfId="74" totalsRowDxfId="73"/>
    <tableColumn id="4" name="THÁNG 3" totalsRowFunction="sum" dataDxfId="72" totalsRowDxfId="71"/>
    <tableColumn id="5" name="THÁNG 4" totalsRowFunction="sum" dataDxfId="70" totalsRowDxfId="69"/>
    <tableColumn id="6" name="THÁNG 5" totalsRowFunction="sum" dataDxfId="68" totalsRowDxfId="67"/>
    <tableColumn id="7" name="THÁNG 6" totalsRowFunction="sum" dataDxfId="66" totalsRowDxfId="65"/>
    <tableColumn id="8" name="THÁNG 7" totalsRowFunction="sum" dataDxfId="64" totalsRowDxfId="63"/>
    <tableColumn id="9" name="THÁNG 8" totalsRowFunction="sum" dataDxfId="62" totalsRowDxfId="61"/>
    <tableColumn id="10" name="THÁNG 9" totalsRowFunction="sum" dataDxfId="60" totalsRowDxfId="59"/>
    <tableColumn id="11" name="THÁNG 10" totalsRowFunction="sum" dataDxfId="58" totalsRowDxfId="57"/>
    <tableColumn id="12" name="THÁNG 11" totalsRowFunction="sum" dataDxfId="56" totalsRowDxfId="55"/>
    <tableColumn id="13" name="THÁNG 12" totalsRowFunction="sum" dataDxfId="54" totalsRowDxfId="53"/>
    <tableColumn id="14" name="TỔNG TÍNH ĐẾN NGÀY" totalsRowFunction="sum" dataDxfId="52" totalsRowDxfId="51">
      <calculatedColumnFormula>SUM(tblIncome[[#This Row],[THÁNG 1]:[THÁNG 12]])</calculatedColumnFormula>
    </tableColumn>
    <tableColumn id="15" name="TRUNG BÌNH HÀNG THÁNG" dataDxfId="50" totalsRowDxfId="49">
      <calculatedColumnFormula>IFERROR(AVERAGE(tblIncome[[#This Row],[THÁNG 1]:[THÁNG 12]]),"")</calculatedColumnFormula>
    </tableColumn>
  </tableColumns>
  <tableStyleInfo name="Ngân sách Gia đình" showFirstColumn="1" showLastColumn="0" showRowStripes="1" showColumnStripes="0"/>
  <extLst>
    <ext xmlns:x14="http://schemas.microsoft.com/office/spreadsheetml/2009/9/main" uri="{504A1905-F514-4f6f-8877-14C23A59335A}">
      <x14:table altText="Thu nhập Hàng tháng" altTextSummary="Tổng kết thu nhập theo loại cho mỗi tháng dương lịch."/>
    </ext>
  </extLst>
</table>
</file>

<file path=xl/tables/table2.xml><?xml version="1.0" encoding="utf-8"?>
<table xmlns="http://schemas.openxmlformats.org/spreadsheetml/2006/main" id="2" name="tblExpenses" displayName="tblExpenses" ref="B17:P35" headerRowDxfId="48" totalsRowDxfId="47">
  <tableColumns count="15">
    <tableColumn id="1" name="Chi phí" totalsRowLabel="TOTAL EXPENSES" dataDxfId="46" totalsRowDxfId="45"/>
    <tableColumn id="2" name="THÁNG 1" totalsRowFunction="sum" dataDxfId="44" totalsRowDxfId="43"/>
    <tableColumn id="3" name="THÁNG 2" totalsRowFunction="sum" dataDxfId="42" totalsRowDxfId="41"/>
    <tableColumn id="4" name="THÁNG 3" totalsRowFunction="sum" dataDxfId="40" totalsRowDxfId="39"/>
    <tableColumn id="5" name="THÁNG 4" totalsRowFunction="sum" dataDxfId="38" totalsRowDxfId="37"/>
    <tableColumn id="6" name="THÁNG 5" totalsRowFunction="sum" dataDxfId="36" totalsRowDxfId="35"/>
    <tableColumn id="7" name="THÁNG 6" totalsRowFunction="sum" dataDxfId="34" totalsRowDxfId="33"/>
    <tableColumn id="8" name="THÁNG 7" totalsRowFunction="sum" dataDxfId="32" totalsRowDxfId="31"/>
    <tableColumn id="9" name="THÁNG 8" totalsRowFunction="sum" dataDxfId="30" totalsRowDxfId="29"/>
    <tableColumn id="10" name="THÁNG 9" totalsRowFunction="sum" dataDxfId="28" totalsRowDxfId="27"/>
    <tableColumn id="11" name="THÁNG 10" totalsRowFunction="sum" dataDxfId="26" totalsRowDxfId="25"/>
    <tableColumn id="12" name="THÁNG 11" totalsRowFunction="sum" dataDxfId="24" totalsRowDxfId="23"/>
    <tableColumn id="13" name="THÁNG 12" totalsRowFunction="sum" dataDxfId="22" totalsRowDxfId="21"/>
    <tableColumn id="14" name="TỔNG TÍNH ĐẾN NGÀY" totalsRowFunction="sum" dataDxfId="20" totalsRowDxfId="19">
      <calculatedColumnFormula>SUM(tblExpenses[[#This Row],[THÁNG 1]:[THÁNG 12]])</calculatedColumnFormula>
    </tableColumn>
    <tableColumn id="15" name="TRUNG BÌNH HÀNG THÁNG" totalsRowFunction="sum" dataDxfId="18" totalsRowDxfId="17">
      <calculatedColumnFormula>IFERROR(AVERAGE(tblExpenses[[#This Row],[THÁNG 1]:[THÁNG 12]]),"")</calculatedColumnFormula>
    </tableColumn>
  </tableColumns>
  <tableStyleInfo name="Ngân sách Gia đình" showFirstColumn="1" showLastColumn="0" showRowStripes="1" showColumnStripes="0"/>
  <extLst>
    <ext xmlns:x14="http://schemas.microsoft.com/office/spreadsheetml/2009/9/main" uri="{504A1905-F514-4f6f-8877-14C23A59335A}">
      <x14:table altText="Chi phí Hàng tháng" altTextSummary="Tổng kết Chi phí cho mỗi tháng dương lịch."/>
    </ext>
  </extLst>
</table>
</file>

<file path=xl/tables/table3.xml><?xml version="1.0" encoding="utf-8"?>
<table xmlns="http://schemas.openxmlformats.org/spreadsheetml/2006/main" id="3" name="Table3" displayName="Table3" ref="B7:P10" totalsRowShown="0" headerRowDxfId="16" dataDxfId="15">
  <autoFilter ref="B7:P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Tóm tắt" dataDxfId="14"/>
    <tableColumn id="2" name="THÁNG 1" dataDxfId="13"/>
    <tableColumn id="3" name="THÁNG 2" dataDxfId="12"/>
    <tableColumn id="4" name="THÁNG 3" dataDxfId="11"/>
    <tableColumn id="5" name="THÁNG 4" dataDxfId="10"/>
    <tableColumn id="6" name="THÁNG 5" dataDxfId="9"/>
    <tableColumn id="7" name="THÁNG 6" dataDxfId="8"/>
    <tableColumn id="8" name="THÁNG 7" dataDxfId="7"/>
    <tableColumn id="9" name="THÁNG 8" dataDxfId="6"/>
    <tableColumn id="10" name="THÁNG 9" dataDxfId="5"/>
    <tableColumn id="11" name="THÁNG 10" dataDxfId="4"/>
    <tableColumn id="12" name="THÁNG 11" dataDxfId="3"/>
    <tableColumn id="13" name="THÁNG 12" dataDxfId="2"/>
    <tableColumn id="14" name="TỔNG TÍNH ĐẾN NGÀY" dataDxfId="1">
      <calculatedColumnFormula>SUM(C8:N8)</calculatedColumnFormula>
    </tableColumn>
    <tableColumn id="15" name="TRUNG BÌNH HÀNG THÁNG" dataDxfId="0">
      <calculatedColumnFormula>IFERROR(AVERAGE(C8:N8),"")</calculatedColumnFormula>
    </tableColumn>
  </tableColumns>
  <tableStyleInfo name="Ngân sách Gia đình" showFirstColumn="0" showLastColumn="0" showRowStripes="1" showColumnStripes="0"/>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737480"/>
      </a:dk2>
      <a:lt2>
        <a:srgbClr val="F0F0F0"/>
      </a:lt2>
      <a:accent1>
        <a:srgbClr val="5B98D7"/>
      </a:accent1>
      <a:accent2>
        <a:srgbClr val="7DAE4B"/>
      </a:accent2>
      <a:accent3>
        <a:srgbClr val="F05B35"/>
      </a:accent3>
      <a:accent4>
        <a:srgbClr val="5F6371"/>
      </a:accent4>
      <a:accent5>
        <a:srgbClr val="7B62FA"/>
      </a:accent5>
      <a:accent6>
        <a:srgbClr val="5B7799"/>
      </a:accent6>
      <a:hlink>
        <a:srgbClr val="7DAE4B"/>
      </a:hlink>
      <a:folHlink>
        <a:srgbClr val="7B62FA"/>
      </a:folHlink>
    </a:clrScheme>
    <a:fontScheme name="Family Budget">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Q189"/>
  <sheetViews>
    <sheetView showGridLines="0" tabSelected="1" zoomScaleNormal="100" workbookViewId="0"/>
  </sheetViews>
  <sheetFormatPr defaultRowHeight="21" customHeight="1" x14ac:dyDescent="0.25"/>
  <cols>
    <col min="1" max="1" width="2.5703125" style="2" customWidth="1"/>
    <col min="2" max="2" width="19.42578125" style="9" customWidth="1"/>
    <col min="3" max="14" width="17" style="10" customWidth="1"/>
    <col min="15" max="15" width="23" style="10" customWidth="1"/>
    <col min="16" max="16" width="32.140625" style="11" customWidth="1"/>
    <col min="17" max="17" width="2.5703125" style="2" customWidth="1"/>
    <col min="18" max="16384" width="9.140625" style="2"/>
  </cols>
  <sheetData>
    <row r="1" spans="1:17" ht="13.5" customHeight="1" x14ac:dyDescent="0.25">
      <c r="B1" s="23"/>
      <c r="C1" s="23"/>
      <c r="D1" s="23"/>
      <c r="E1" s="23"/>
      <c r="F1" s="23"/>
      <c r="G1" s="23"/>
      <c r="H1" s="23"/>
      <c r="I1" s="23"/>
      <c r="J1" s="23"/>
      <c r="K1" s="23"/>
      <c r="L1" s="23"/>
      <c r="M1" s="23"/>
      <c r="N1" s="23"/>
      <c r="O1" s="23"/>
      <c r="P1" s="27"/>
    </row>
    <row r="2" spans="1:17" ht="141" customHeight="1" x14ac:dyDescent="0.3">
      <c r="A2" s="1"/>
      <c r="B2" s="40" t="s">
        <v>2</v>
      </c>
      <c r="C2" s="40"/>
      <c r="D2" s="40"/>
      <c r="E2" s="41" t="s">
        <v>3</v>
      </c>
      <c r="F2" s="41"/>
      <c r="G2" s="14"/>
      <c r="H2" s="15"/>
      <c r="I2" s="15"/>
      <c r="J2" s="15"/>
      <c r="K2" s="14"/>
      <c r="L2" s="14"/>
      <c r="M2" s="15"/>
      <c r="N2" s="14"/>
      <c r="O2" s="14"/>
      <c r="P2" s="28"/>
      <c r="Q2" s="2" t="s">
        <v>0</v>
      </c>
    </row>
    <row r="3" spans="1:17" ht="15.75" customHeight="1" x14ac:dyDescent="0.3">
      <c r="A3" s="1"/>
      <c r="B3" s="16"/>
      <c r="C3" s="16"/>
      <c r="D3" s="17"/>
      <c r="E3" s="17"/>
      <c r="F3" s="18"/>
      <c r="G3" s="19"/>
      <c r="H3" s="18"/>
      <c r="I3" s="18"/>
      <c r="J3" s="18"/>
      <c r="K3" s="19"/>
      <c r="L3" s="19"/>
      <c r="M3" s="18"/>
      <c r="N3" s="19"/>
      <c r="O3" s="19"/>
      <c r="P3" s="29"/>
    </row>
    <row r="4" spans="1:17" ht="67.5" customHeight="1" x14ac:dyDescent="0.3">
      <c r="A4" s="1"/>
      <c r="B4" s="20" t="s">
        <v>4</v>
      </c>
      <c r="C4" s="25"/>
      <c r="D4" s="25"/>
      <c r="E4" s="25"/>
      <c r="F4" s="25"/>
      <c r="G4" s="25"/>
      <c r="H4" s="25"/>
      <c r="I4" s="25"/>
      <c r="J4" s="25"/>
      <c r="K4" s="25"/>
      <c r="L4" s="25"/>
      <c r="M4" s="25"/>
      <c r="N4" s="25"/>
      <c r="O4" s="18"/>
      <c r="P4" s="25"/>
    </row>
    <row r="5" spans="1:17" ht="16.5" customHeight="1" x14ac:dyDescent="0.3">
      <c r="A5" s="1"/>
      <c r="B5" s="20"/>
      <c r="C5" s="24"/>
      <c r="D5" s="24"/>
      <c r="E5" s="24"/>
      <c r="F5" s="24"/>
      <c r="G5" s="24"/>
      <c r="H5" s="24"/>
      <c r="I5" s="24"/>
      <c r="J5" s="24"/>
      <c r="K5" s="24"/>
      <c r="L5" s="24"/>
      <c r="M5" s="24"/>
      <c r="N5" s="24"/>
      <c r="O5" s="18"/>
      <c r="P5" s="25"/>
    </row>
    <row r="6" spans="1:17" ht="9" customHeight="1" x14ac:dyDescent="0.3">
      <c r="A6" s="1"/>
      <c r="B6" s="21"/>
      <c r="C6" s="24"/>
      <c r="D6" s="24"/>
      <c r="E6" s="24"/>
      <c r="F6" s="24"/>
      <c r="G6" s="24"/>
      <c r="H6" s="24"/>
      <c r="I6" s="24"/>
      <c r="J6" s="24"/>
      <c r="K6" s="24"/>
      <c r="L6" s="24"/>
      <c r="M6" s="24"/>
      <c r="N6" s="24"/>
      <c r="O6" s="18"/>
      <c r="P6" s="25"/>
    </row>
    <row r="7" spans="1:17" ht="21" customHeight="1" x14ac:dyDescent="0.3">
      <c r="A7" s="1"/>
      <c r="B7" s="30" t="s">
        <v>5</v>
      </c>
      <c r="C7" s="31" t="s">
        <v>30</v>
      </c>
      <c r="D7" s="31" t="s">
        <v>31</v>
      </c>
      <c r="E7" s="31" t="s">
        <v>32</v>
      </c>
      <c r="F7" s="31" t="s">
        <v>33</v>
      </c>
      <c r="G7" s="31" t="s">
        <v>34</v>
      </c>
      <c r="H7" s="31" t="s">
        <v>35</v>
      </c>
      <c r="I7" s="31" t="s">
        <v>36</v>
      </c>
      <c r="J7" s="31" t="s">
        <v>37</v>
      </c>
      <c r="K7" s="31" t="s">
        <v>38</v>
      </c>
      <c r="L7" s="31" t="s">
        <v>39</v>
      </c>
      <c r="M7" s="31" t="s">
        <v>40</v>
      </c>
      <c r="N7" s="31" t="s">
        <v>41</v>
      </c>
      <c r="O7" s="31" t="s">
        <v>42</v>
      </c>
      <c r="P7" s="32" t="s">
        <v>43</v>
      </c>
    </row>
    <row r="8" spans="1:17" ht="21" customHeight="1" x14ac:dyDescent="0.3">
      <c r="A8" s="1"/>
      <c r="B8" s="33" t="s">
        <v>6</v>
      </c>
      <c r="C8" s="34">
        <f>IF(COUNT(tblIncome[THÁNG 1])=0,"",SUM(tblIncome[THÁNG 1]))</f>
        <v>133700000</v>
      </c>
      <c r="D8" s="34">
        <f>IF(COUNT(tblIncome[THÁNG 2])=0,"",SUM(tblIncome[THÁNG 2]))</f>
        <v>145964000</v>
      </c>
      <c r="E8" s="34">
        <f>IF(COUNT(tblIncome[THÁNG 3])=0,"",SUM(tblIncome[THÁNG 3]))</f>
        <v>134988000</v>
      </c>
      <c r="F8" s="34">
        <f>IF(COUNT(tblIncome[THÁNG 4])=0,"",SUM(tblIncome[THÁNG 4]))</f>
        <v>142464000</v>
      </c>
      <c r="G8" s="34">
        <f>IF(COUNT(tblIncome[THÁNG 5])=0,"",SUM(tblIncome[THÁNG 5]))</f>
        <v>138964000</v>
      </c>
      <c r="H8" s="34">
        <f>IF(COUNT(tblIncome[THÁNG 6])=0,"",SUM(tblIncome[THÁNG 6]))</f>
        <v>142632000</v>
      </c>
      <c r="I8" s="34">
        <f>IF(COUNT(tblIncome[THÁNG 7])=0,"",SUM(tblIncome[THÁNG 7]))</f>
        <v>138796000</v>
      </c>
      <c r="J8" s="34">
        <f>IF(COUNT(tblIncome[THÁNG 8])=0,"",SUM(tblIncome[THÁNG 8]))</f>
        <v>140224000</v>
      </c>
      <c r="K8" s="34" t="str">
        <f>IF(COUNT(tblIncome[THÁNG 9])=0,"",SUM(tblIncome[THÁNG 9]))</f>
        <v/>
      </c>
      <c r="L8" s="34" t="str">
        <f>IF(COUNT(tblIncome[THÁNG 10])=0,"",SUM(tblIncome[THÁNG 10]))</f>
        <v/>
      </c>
      <c r="M8" s="34" t="str">
        <f>IF(COUNT(tblIncome[THÁNG 11])=0,"",SUM(tblIncome[THÁNG 11]))</f>
        <v/>
      </c>
      <c r="N8" s="34" t="str">
        <f>IF(COUNT(tblIncome[THÁNG 12])=0,"",SUM(tblIncome[THÁNG 12]))</f>
        <v/>
      </c>
      <c r="O8" s="34">
        <f>SUM(C8:N8)</f>
        <v>1117732000</v>
      </c>
      <c r="P8" s="35">
        <f>IFERROR(AVERAGE(C8:N8),"")</f>
        <v>139716500</v>
      </c>
    </row>
    <row r="9" spans="1:17" ht="21" customHeight="1" x14ac:dyDescent="0.3">
      <c r="A9" s="1"/>
      <c r="B9" s="33" t="s">
        <v>7</v>
      </c>
      <c r="C9" s="34">
        <f>IF(COUNT(tblExpenses[THÁNG 1])=0,"",SUM(tblExpenses[THÁNG 1]))</f>
        <v>110740000</v>
      </c>
      <c r="D9" s="34">
        <f>IF(COUNT(tblExpenses[THÁNG 2])=0,"",SUM(tblExpenses[THÁNG 2]))</f>
        <v>113008000</v>
      </c>
      <c r="E9" s="34">
        <f>IF(COUNT(tblExpenses[THÁNG 3])=0,"",SUM(tblExpenses[THÁNG 3]))</f>
        <v>113316000</v>
      </c>
      <c r="F9" s="34">
        <f>IF(COUNT(tblExpenses[THÁNG 4])=0,"",SUM(tblExpenses[THÁNG 4]))</f>
        <v>113484000</v>
      </c>
      <c r="G9" s="34">
        <f>IF(COUNT(tblExpenses[THÁNG 5])=0,"",SUM(tblExpenses[THÁNG 5]))</f>
        <v>111496000</v>
      </c>
      <c r="H9" s="34">
        <f>IF(COUNT(tblExpenses[THÁNG 6])=0,"",SUM(tblExpenses[THÁNG 6]))</f>
        <v>113680000</v>
      </c>
      <c r="I9" s="34">
        <f>IF(COUNT(tblExpenses[THÁNG 7])=0,"",SUM(tblExpenses[THÁNG 7]))</f>
        <v>119896000</v>
      </c>
      <c r="J9" s="34">
        <f>IF(COUNT(tblExpenses[THÁNG 8])=0,"",SUM(tblExpenses[THÁNG 8]))</f>
        <v>118356000</v>
      </c>
      <c r="K9" s="34" t="str">
        <f>IF(COUNT(tblExpenses[THÁNG 9])=0,"",SUM(tblExpenses[THÁNG 9]))</f>
        <v/>
      </c>
      <c r="L9" s="34" t="str">
        <f>IF(COUNT(tblExpenses[THÁNG 10])=0,"",SUM(tblExpenses[THÁNG 10]))</f>
        <v/>
      </c>
      <c r="M9" s="34" t="str">
        <f>IF(COUNT(tblExpenses[THÁNG 11])=0,"",SUM(tblExpenses[THÁNG 11]))</f>
        <v/>
      </c>
      <c r="N9" s="34" t="str">
        <f>IF(COUNT(tblExpenses[THÁNG 12])=0,"",SUM(tblExpenses[THÁNG 12]))</f>
        <v/>
      </c>
      <c r="O9" s="34">
        <f t="shared" ref="O9:O10" si="0">SUM(C9:N9)</f>
        <v>913976000</v>
      </c>
      <c r="P9" s="35">
        <f t="shared" ref="P9:P10" si="1">IFERROR(AVERAGE(C9:N9),"")</f>
        <v>114247000</v>
      </c>
    </row>
    <row r="10" spans="1:17" ht="21" customHeight="1" x14ac:dyDescent="0.3">
      <c r="A10" s="1"/>
      <c r="B10" s="33" t="s">
        <v>8</v>
      </c>
      <c r="C10" s="34">
        <f>IFERROR(IF(COUNT(tblIncome[THÁNG 1])=0,"",C8-C9),"")</f>
        <v>22960000</v>
      </c>
      <c r="D10" s="34">
        <f>IFERROR(IF(COUNT(tblIncome[THÁNG 2])=0,"",D8-D9),"")</f>
        <v>32956000</v>
      </c>
      <c r="E10" s="34">
        <f>IFERROR(IF(COUNT(tblIncome[THÁNG 3])=0,"",E8-E9),"")</f>
        <v>21672000</v>
      </c>
      <c r="F10" s="34">
        <f>IFERROR(IF(COUNT(tblIncome[THÁNG 4])=0,"",F8-F9),"")</f>
        <v>28980000</v>
      </c>
      <c r="G10" s="34">
        <f>IFERROR(IF(COUNT(tblIncome[THÁNG 5])=0,"",G8-G9),"")</f>
        <v>27468000</v>
      </c>
      <c r="H10" s="34">
        <f>IFERROR(IF(COUNT(tblIncome[THÁNG 6])=0,"",H8-H9),"")</f>
        <v>28952000</v>
      </c>
      <c r="I10" s="34">
        <f>IFERROR(IF(COUNT(tblIncome[THÁNG 7])=0,"",I8-I9),"")</f>
        <v>18900000</v>
      </c>
      <c r="J10" s="34">
        <f>IFERROR(IF(COUNT(tblIncome[THÁNG 8])=0,"",J8-J9),"")</f>
        <v>21868000</v>
      </c>
      <c r="K10" s="34" t="str">
        <f>IFERROR(IF(COUNT(tblIncome[THÁNG 9])=0,"",K8-K9),"")</f>
        <v/>
      </c>
      <c r="L10" s="34" t="str">
        <f>IFERROR(IF(COUNT(tblIncome[THÁNG 10])=0,"",L8-L9),"")</f>
        <v/>
      </c>
      <c r="M10" s="34" t="str">
        <f>IFERROR(IF(COUNT(tblIncome[THÁNG 11])=0,"",M8-M9),"")</f>
        <v/>
      </c>
      <c r="N10" s="34" t="str">
        <f>IFERROR(IF(COUNT(tblIncome[THÁNG 12])=0,"",N8-N9),"")</f>
        <v/>
      </c>
      <c r="O10" s="34">
        <f t="shared" si="0"/>
        <v>203756000</v>
      </c>
      <c r="P10" s="35">
        <f t="shared" si="1"/>
        <v>25469500</v>
      </c>
    </row>
    <row r="11" spans="1:17" ht="9" customHeight="1" x14ac:dyDescent="0.3">
      <c r="A11" s="1"/>
      <c r="B11" s="5"/>
      <c r="C11" s="12"/>
      <c r="D11" s="12"/>
      <c r="E11" s="12"/>
      <c r="F11" s="12"/>
      <c r="G11" s="12"/>
      <c r="H11" s="12"/>
      <c r="I11" s="12"/>
      <c r="J11" s="12"/>
      <c r="K11" s="12"/>
      <c r="L11" s="12"/>
      <c r="M11" s="12"/>
      <c r="N11" s="12"/>
      <c r="O11" s="12"/>
      <c r="P11" s="26"/>
    </row>
    <row r="12" spans="1:17" s="3" customFormat="1" ht="21" customHeight="1" x14ac:dyDescent="0.25">
      <c r="B12" s="22" t="s">
        <v>29</v>
      </c>
      <c r="C12" s="31" t="s">
        <v>30</v>
      </c>
      <c r="D12" s="31" t="s">
        <v>31</v>
      </c>
      <c r="E12" s="31" t="s">
        <v>32</v>
      </c>
      <c r="F12" s="31" t="s">
        <v>33</v>
      </c>
      <c r="G12" s="31" t="s">
        <v>34</v>
      </c>
      <c r="H12" s="31" t="s">
        <v>35</v>
      </c>
      <c r="I12" s="31" t="s">
        <v>36</v>
      </c>
      <c r="J12" s="31" t="s">
        <v>37</v>
      </c>
      <c r="K12" s="31" t="s">
        <v>38</v>
      </c>
      <c r="L12" s="31" t="s">
        <v>39</v>
      </c>
      <c r="M12" s="31" t="s">
        <v>40</v>
      </c>
      <c r="N12" s="31" t="s">
        <v>41</v>
      </c>
      <c r="O12" s="31" t="s">
        <v>42</v>
      </c>
      <c r="P12" s="32" t="s">
        <v>43</v>
      </c>
    </row>
    <row r="13" spans="1:17" s="3" customFormat="1" ht="21" customHeight="1" x14ac:dyDescent="0.25">
      <c r="A13" s="4"/>
      <c r="B13" s="8" t="s">
        <v>9</v>
      </c>
      <c r="C13" s="36">
        <v>112000000</v>
      </c>
      <c r="D13" s="36">
        <v>123480000</v>
      </c>
      <c r="E13" s="36">
        <v>112532000</v>
      </c>
      <c r="F13" s="36">
        <v>119364000</v>
      </c>
      <c r="G13" s="36">
        <v>115444000</v>
      </c>
      <c r="H13" s="36">
        <v>120624000</v>
      </c>
      <c r="I13" s="36">
        <v>116536000</v>
      </c>
      <c r="J13" s="36">
        <v>116620000</v>
      </c>
      <c r="K13" s="36"/>
      <c r="L13" s="36"/>
      <c r="M13" s="36"/>
      <c r="N13" s="36"/>
      <c r="O13" s="36">
        <f>SUM(tblIncome[[#This Row],[THÁNG 1]:[THÁNG 12]])</f>
        <v>936600000</v>
      </c>
      <c r="P13" s="37">
        <f>IFERROR(AVERAGE(tblIncome[[#This Row],[THÁNG 1]:[THÁNG 12]]),"")</f>
        <v>117075000</v>
      </c>
    </row>
    <row r="14" spans="1:17" ht="21" customHeight="1" x14ac:dyDescent="0.3">
      <c r="A14" s="1"/>
      <c r="B14" s="8" t="s">
        <v>10</v>
      </c>
      <c r="C14" s="36">
        <v>7700000</v>
      </c>
      <c r="D14" s="36">
        <v>8288000</v>
      </c>
      <c r="E14" s="36">
        <v>7028000</v>
      </c>
      <c r="F14" s="36">
        <v>7532000</v>
      </c>
      <c r="G14" s="36">
        <v>7056000</v>
      </c>
      <c r="H14" s="36">
        <v>7056000</v>
      </c>
      <c r="I14" s="36">
        <v>7336000</v>
      </c>
      <c r="J14" s="36">
        <v>7224000</v>
      </c>
      <c r="K14" s="36"/>
      <c r="L14" s="36"/>
      <c r="M14" s="36"/>
      <c r="N14" s="36"/>
      <c r="O14" s="36">
        <f>SUM(tblIncome[[#This Row],[THÁNG 1]:[THÁNG 12]])</f>
        <v>59220000</v>
      </c>
      <c r="P14" s="37">
        <f>IFERROR(AVERAGE(tblIncome[[#This Row],[THÁNG 1]:[THÁNG 12]]),"")</f>
        <v>7402500</v>
      </c>
    </row>
    <row r="15" spans="1:17" ht="21" customHeight="1" x14ac:dyDescent="0.3">
      <c r="A15" s="1"/>
      <c r="B15" s="8" t="s">
        <v>11</v>
      </c>
      <c r="C15" s="36">
        <v>14000000</v>
      </c>
      <c r="D15" s="36">
        <v>14196000</v>
      </c>
      <c r="E15" s="36">
        <v>15428000</v>
      </c>
      <c r="F15" s="36">
        <v>15568000</v>
      </c>
      <c r="G15" s="36">
        <v>16464000</v>
      </c>
      <c r="H15" s="36">
        <v>14952000</v>
      </c>
      <c r="I15" s="36">
        <v>14924000</v>
      </c>
      <c r="J15" s="36">
        <v>16380000</v>
      </c>
      <c r="K15" s="36"/>
      <c r="L15" s="36"/>
      <c r="M15" s="36"/>
      <c r="N15" s="36"/>
      <c r="O15" s="36">
        <f>SUM(tblIncome[[#This Row],[THÁNG 1]:[THÁNG 12]])</f>
        <v>121912000</v>
      </c>
      <c r="P15" s="37">
        <f>IFERROR(AVERAGE(tblIncome[[#This Row],[THÁNG 1]:[THÁNG 12]]),"")</f>
        <v>15239000</v>
      </c>
    </row>
    <row r="16" spans="1:17" ht="9" customHeight="1" x14ac:dyDescent="0.3">
      <c r="A16" s="1"/>
      <c r="B16" s="7"/>
      <c r="C16" s="13"/>
      <c r="D16" s="13"/>
      <c r="E16" s="13"/>
      <c r="F16" s="13"/>
      <c r="G16" s="13"/>
      <c r="H16" s="13"/>
      <c r="I16" s="13"/>
      <c r="J16" s="13"/>
      <c r="K16" s="13"/>
      <c r="L16" s="13"/>
      <c r="M16" s="13"/>
      <c r="N16" s="13"/>
      <c r="O16" s="13"/>
    </row>
    <row r="17" spans="1:16" ht="21" customHeight="1" x14ac:dyDescent="0.3">
      <c r="A17" s="1"/>
      <c r="B17" s="22" t="s">
        <v>7</v>
      </c>
      <c r="C17" s="31" t="s">
        <v>30</v>
      </c>
      <c r="D17" s="31" t="s">
        <v>31</v>
      </c>
      <c r="E17" s="31" t="s">
        <v>32</v>
      </c>
      <c r="F17" s="31" t="s">
        <v>33</v>
      </c>
      <c r="G17" s="31" t="s">
        <v>34</v>
      </c>
      <c r="H17" s="31" t="s">
        <v>35</v>
      </c>
      <c r="I17" s="31" t="s">
        <v>36</v>
      </c>
      <c r="J17" s="31" t="s">
        <v>37</v>
      </c>
      <c r="K17" s="31" t="s">
        <v>38</v>
      </c>
      <c r="L17" s="31" t="s">
        <v>39</v>
      </c>
      <c r="M17" s="31" t="s">
        <v>40</v>
      </c>
      <c r="N17" s="31" t="s">
        <v>41</v>
      </c>
      <c r="O17" s="31" t="s">
        <v>42</v>
      </c>
      <c r="P17" s="32" t="s">
        <v>43</v>
      </c>
    </row>
    <row r="18" spans="1:16" ht="21" customHeight="1" x14ac:dyDescent="0.3">
      <c r="A18" s="1"/>
      <c r="B18" s="8" t="s">
        <v>12</v>
      </c>
      <c r="C18" s="36">
        <v>42000000</v>
      </c>
      <c r="D18" s="36">
        <v>42000000</v>
      </c>
      <c r="E18" s="36">
        <v>42000000</v>
      </c>
      <c r="F18" s="36">
        <v>42000000</v>
      </c>
      <c r="G18" s="36">
        <v>42000000</v>
      </c>
      <c r="H18" s="36">
        <v>42000000</v>
      </c>
      <c r="I18" s="36">
        <v>42000000</v>
      </c>
      <c r="J18" s="36">
        <v>42000000</v>
      </c>
      <c r="K18" s="36"/>
      <c r="L18" s="36"/>
      <c r="M18" s="36"/>
      <c r="N18" s="36"/>
      <c r="O18" s="36">
        <f>SUM(tblExpenses[[#This Row],[THÁNG 1]:[THÁNG 12]])</f>
        <v>336000000</v>
      </c>
      <c r="P18" s="37">
        <f>IFERROR(AVERAGE(tblExpenses[[#This Row],[THÁNG 1]:[THÁNG 12]]),"")</f>
        <v>42000000</v>
      </c>
    </row>
    <row r="19" spans="1:16" ht="21" customHeight="1" x14ac:dyDescent="0.3">
      <c r="A19" s="1"/>
      <c r="B19" s="8" t="s">
        <v>13</v>
      </c>
      <c r="C19" s="36">
        <v>7000000</v>
      </c>
      <c r="D19" s="36">
        <v>9268000</v>
      </c>
      <c r="E19" s="36">
        <v>8372000</v>
      </c>
      <c r="F19" s="36">
        <v>9324000</v>
      </c>
      <c r="G19" s="36">
        <v>9072000</v>
      </c>
      <c r="H19" s="36">
        <v>8764000</v>
      </c>
      <c r="I19" s="36">
        <v>9464000</v>
      </c>
      <c r="J19" s="36">
        <v>6300000</v>
      </c>
      <c r="K19" s="36"/>
      <c r="L19" s="36"/>
      <c r="M19" s="36"/>
      <c r="N19" s="36"/>
      <c r="O19" s="36">
        <f>SUM(tblExpenses[[#This Row],[THÁNG 1]:[THÁNG 12]])</f>
        <v>67564000</v>
      </c>
      <c r="P19" s="37">
        <f>IFERROR(AVERAGE(tblExpenses[[#This Row],[THÁNG 1]:[THÁNG 12]]),"")</f>
        <v>8445500</v>
      </c>
    </row>
    <row r="20" spans="1:16" ht="21" customHeight="1" x14ac:dyDescent="0.3">
      <c r="A20" s="1"/>
      <c r="B20" s="8" t="s">
        <v>14</v>
      </c>
      <c r="C20" s="36">
        <v>9660000</v>
      </c>
      <c r="D20" s="36">
        <v>9660000</v>
      </c>
      <c r="E20" s="36">
        <v>9660000</v>
      </c>
      <c r="F20" s="36">
        <v>9660000</v>
      </c>
      <c r="G20" s="36">
        <v>9660000</v>
      </c>
      <c r="H20" s="36">
        <v>9660000</v>
      </c>
      <c r="I20" s="36">
        <v>9660000</v>
      </c>
      <c r="J20" s="36">
        <v>9660000</v>
      </c>
      <c r="K20" s="36"/>
      <c r="L20" s="36"/>
      <c r="M20" s="36"/>
      <c r="N20" s="36"/>
      <c r="O20" s="36">
        <f>SUM(tblExpenses[[#This Row],[THÁNG 1]:[THÁNG 12]])</f>
        <v>77280000</v>
      </c>
      <c r="P20" s="37">
        <f>IFERROR(AVERAGE(tblExpenses[[#This Row],[THÁNG 1]:[THÁNG 12]]),"")</f>
        <v>9660000</v>
      </c>
    </row>
    <row r="21" spans="1:16" ht="21" customHeight="1" x14ac:dyDescent="0.3">
      <c r="A21" s="1"/>
      <c r="B21" s="8" t="s">
        <v>15</v>
      </c>
      <c r="C21" s="36">
        <v>7980000</v>
      </c>
      <c r="D21" s="36">
        <v>7980000</v>
      </c>
      <c r="E21" s="36">
        <v>7980000</v>
      </c>
      <c r="F21" s="36">
        <v>7980000</v>
      </c>
      <c r="G21" s="36">
        <v>7980000</v>
      </c>
      <c r="H21" s="36">
        <v>7980000</v>
      </c>
      <c r="I21" s="36">
        <v>7980000</v>
      </c>
      <c r="J21" s="36">
        <v>7980000</v>
      </c>
      <c r="K21" s="36"/>
      <c r="L21" s="36"/>
      <c r="M21" s="36"/>
      <c r="N21" s="36"/>
      <c r="O21" s="36">
        <f>SUM(tblExpenses[[#This Row],[THÁNG 1]:[THÁNG 12]])</f>
        <v>63840000</v>
      </c>
      <c r="P21" s="37">
        <f>IFERROR(AVERAGE(tblExpenses[[#This Row],[THÁNG 1]:[THÁNG 12]]),"")</f>
        <v>7980000</v>
      </c>
    </row>
    <row r="22" spans="1:16" ht="21" customHeight="1" x14ac:dyDescent="0.3">
      <c r="A22" s="1"/>
      <c r="B22" s="8" t="s">
        <v>16</v>
      </c>
      <c r="C22" s="36">
        <v>1260000</v>
      </c>
      <c r="D22" s="36">
        <v>1260000</v>
      </c>
      <c r="E22" s="36">
        <v>1260000</v>
      </c>
      <c r="F22" s="36">
        <v>1260000</v>
      </c>
      <c r="G22" s="36">
        <v>1260000</v>
      </c>
      <c r="H22" s="36">
        <v>1260000</v>
      </c>
      <c r="I22" s="36">
        <v>1260000</v>
      </c>
      <c r="J22" s="36">
        <v>1260000</v>
      </c>
      <c r="K22" s="36"/>
      <c r="L22" s="36"/>
      <c r="M22" s="36"/>
      <c r="N22" s="36"/>
      <c r="O22" s="36">
        <f>SUM(tblExpenses[[#This Row],[THÁNG 1]:[THÁNG 12]])</f>
        <v>10080000</v>
      </c>
      <c r="P22" s="37">
        <f>IFERROR(AVERAGE(tblExpenses[[#This Row],[THÁNG 1]:[THÁNG 12]]),"")</f>
        <v>1260000</v>
      </c>
    </row>
    <row r="23" spans="1:16" ht="21" customHeight="1" x14ac:dyDescent="0.3">
      <c r="A23" s="1"/>
      <c r="B23" s="8" t="s">
        <v>17</v>
      </c>
      <c r="C23" s="36">
        <v>1400000</v>
      </c>
      <c r="D23" s="36">
        <v>1400000</v>
      </c>
      <c r="E23" s="36">
        <v>1400000</v>
      </c>
      <c r="F23" s="36">
        <v>1400000</v>
      </c>
      <c r="G23" s="36">
        <v>1400000</v>
      </c>
      <c r="H23" s="36">
        <v>1400000</v>
      </c>
      <c r="I23" s="36">
        <v>1400000</v>
      </c>
      <c r="J23" s="36">
        <v>1400000</v>
      </c>
      <c r="K23" s="36"/>
      <c r="L23" s="36"/>
      <c r="M23" s="36"/>
      <c r="N23" s="36"/>
      <c r="O23" s="36">
        <f>SUM(tblExpenses[[#This Row],[THÁNG 1]:[THÁNG 12]])</f>
        <v>11200000</v>
      </c>
      <c r="P23" s="37">
        <f>IFERROR(AVERAGE(tblExpenses[[#This Row],[THÁNG 1]:[THÁNG 12]]),"")</f>
        <v>1400000</v>
      </c>
    </row>
    <row r="24" spans="1:16" ht="21" customHeight="1" x14ac:dyDescent="0.3">
      <c r="A24" s="1"/>
      <c r="B24" s="8" t="s">
        <v>18</v>
      </c>
      <c r="C24" s="36">
        <v>3360000</v>
      </c>
      <c r="D24" s="36">
        <v>3360000</v>
      </c>
      <c r="E24" s="36">
        <v>3360000</v>
      </c>
      <c r="F24" s="36">
        <v>3360000</v>
      </c>
      <c r="G24" s="36">
        <v>3360000</v>
      </c>
      <c r="H24" s="36">
        <v>3360000</v>
      </c>
      <c r="I24" s="36">
        <v>3360000</v>
      </c>
      <c r="J24" s="36">
        <v>3360000</v>
      </c>
      <c r="K24" s="36"/>
      <c r="L24" s="36"/>
      <c r="M24" s="36"/>
      <c r="N24" s="36"/>
      <c r="O24" s="36">
        <f>SUM(tblExpenses[[#This Row],[THÁNG 1]:[THÁNG 12]])</f>
        <v>26880000</v>
      </c>
      <c r="P24" s="37">
        <f>IFERROR(AVERAGE(tblExpenses[[#This Row],[THÁNG 1]:[THÁNG 12]]),"")</f>
        <v>3360000</v>
      </c>
    </row>
    <row r="25" spans="1:16" ht="21" customHeight="1" x14ac:dyDescent="0.3">
      <c r="A25" s="1"/>
      <c r="B25" s="8" t="s">
        <v>19</v>
      </c>
      <c r="C25" s="36">
        <v>1400000</v>
      </c>
      <c r="D25" s="36">
        <v>1400000</v>
      </c>
      <c r="E25" s="36">
        <v>1400000</v>
      </c>
      <c r="F25" s="36">
        <v>1400000</v>
      </c>
      <c r="G25" s="36">
        <v>1400000</v>
      </c>
      <c r="H25" s="36">
        <v>1400000</v>
      </c>
      <c r="I25" s="36">
        <v>1400000</v>
      </c>
      <c r="J25" s="36">
        <v>1400000</v>
      </c>
      <c r="K25" s="36"/>
      <c r="L25" s="36"/>
      <c r="M25" s="36"/>
      <c r="N25" s="36"/>
      <c r="O25" s="36">
        <f>SUM(tblExpenses[[#This Row],[THÁNG 1]:[THÁNG 12]])</f>
        <v>11200000</v>
      </c>
      <c r="P25" s="37">
        <f>IFERROR(AVERAGE(tblExpenses[[#This Row],[THÁNG 1]:[THÁNG 12]]),"")</f>
        <v>1400000</v>
      </c>
    </row>
    <row r="26" spans="1:16" ht="21" customHeight="1" x14ac:dyDescent="0.3">
      <c r="A26" s="1"/>
      <c r="B26" s="8" t="s">
        <v>20</v>
      </c>
      <c r="C26" s="36">
        <v>2016000</v>
      </c>
      <c r="D26" s="36">
        <v>1960000</v>
      </c>
      <c r="E26" s="36">
        <v>2240000</v>
      </c>
      <c r="F26" s="36">
        <v>1960000</v>
      </c>
      <c r="G26" s="36">
        <v>2100000</v>
      </c>
      <c r="H26" s="36">
        <v>2240000</v>
      </c>
      <c r="I26" s="36">
        <v>2520000</v>
      </c>
      <c r="J26" s="36">
        <v>2044000</v>
      </c>
      <c r="K26" s="36"/>
      <c r="L26" s="36"/>
      <c r="M26" s="36"/>
      <c r="N26" s="36"/>
      <c r="O26" s="36">
        <f>SUM(tblExpenses[[#This Row],[THÁNG 1]:[THÁNG 12]])</f>
        <v>17080000</v>
      </c>
      <c r="P26" s="37">
        <f>IFERROR(AVERAGE(tblExpenses[[#This Row],[THÁNG 1]:[THÁNG 12]]),"")</f>
        <v>2135000</v>
      </c>
    </row>
    <row r="27" spans="1:16" ht="21" customHeight="1" x14ac:dyDescent="0.3">
      <c r="A27" s="1"/>
      <c r="B27" s="8" t="s">
        <v>21</v>
      </c>
      <c r="C27" s="36">
        <v>1680000</v>
      </c>
      <c r="D27" s="36">
        <v>1764000</v>
      </c>
      <c r="E27" s="36">
        <v>1820000</v>
      </c>
      <c r="F27" s="36">
        <v>1680000</v>
      </c>
      <c r="G27" s="36">
        <v>1820000</v>
      </c>
      <c r="H27" s="36">
        <v>1680000</v>
      </c>
      <c r="I27" s="36">
        <v>1764000</v>
      </c>
      <c r="J27" s="36">
        <v>1680000</v>
      </c>
      <c r="K27" s="36"/>
      <c r="L27" s="36"/>
      <c r="M27" s="36"/>
      <c r="N27" s="36"/>
      <c r="O27" s="36">
        <f>SUM(tblExpenses[[#This Row],[THÁNG 1]:[THÁNG 12]])</f>
        <v>13888000</v>
      </c>
      <c r="P27" s="37">
        <f>IFERROR(AVERAGE(tblExpenses[[#This Row],[THÁNG 1]:[THÁNG 12]]),"")</f>
        <v>1736000</v>
      </c>
    </row>
    <row r="28" spans="1:16" ht="21" customHeight="1" x14ac:dyDescent="0.3">
      <c r="A28" s="1"/>
      <c r="B28" s="8" t="s">
        <v>1</v>
      </c>
      <c r="C28" s="36">
        <v>1260000</v>
      </c>
      <c r="D28" s="36">
        <v>1260000</v>
      </c>
      <c r="E28" s="36">
        <v>1260000</v>
      </c>
      <c r="F28" s="36">
        <v>1260000</v>
      </c>
      <c r="G28" s="36">
        <v>1260000</v>
      </c>
      <c r="H28" s="36">
        <v>1260000</v>
      </c>
      <c r="I28" s="36">
        <v>1260000</v>
      </c>
      <c r="J28" s="36">
        <v>1260000</v>
      </c>
      <c r="K28" s="36"/>
      <c r="L28" s="36"/>
      <c r="M28" s="36"/>
      <c r="N28" s="36"/>
      <c r="O28" s="36">
        <f>SUM(tblExpenses[[#This Row],[THÁNG 1]:[THÁNG 12]])</f>
        <v>10080000</v>
      </c>
      <c r="P28" s="37">
        <f>IFERROR(AVERAGE(tblExpenses[[#This Row],[THÁNG 1]:[THÁNG 12]]),"")</f>
        <v>1260000</v>
      </c>
    </row>
    <row r="29" spans="1:16" ht="21" customHeight="1" x14ac:dyDescent="0.3">
      <c r="A29" s="1"/>
      <c r="B29" s="8" t="s">
        <v>22</v>
      </c>
      <c r="C29" s="36">
        <v>4340000</v>
      </c>
      <c r="D29" s="36">
        <v>4340000</v>
      </c>
      <c r="E29" s="36">
        <v>4424000</v>
      </c>
      <c r="F29" s="36">
        <v>4480000</v>
      </c>
      <c r="G29" s="36">
        <v>4620000</v>
      </c>
      <c r="H29" s="36">
        <v>5600000</v>
      </c>
      <c r="I29" s="36">
        <v>9520000</v>
      </c>
      <c r="J29" s="36">
        <v>9800000</v>
      </c>
      <c r="K29" s="36"/>
      <c r="L29" s="36"/>
      <c r="M29" s="36"/>
      <c r="N29" s="36"/>
      <c r="O29" s="36">
        <f>SUM(tblExpenses[[#This Row],[THÁNG 1]:[THÁNG 12]])</f>
        <v>47124000</v>
      </c>
      <c r="P29" s="37">
        <f>IFERROR(AVERAGE(tblExpenses[[#This Row],[THÁNG 1]:[THÁNG 12]]),"")</f>
        <v>5890500</v>
      </c>
    </row>
    <row r="30" spans="1:16" ht="21" customHeight="1" x14ac:dyDescent="0.25">
      <c r="B30" s="8" t="s">
        <v>23</v>
      </c>
      <c r="C30" s="36">
        <v>980000</v>
      </c>
      <c r="D30" s="36">
        <v>980000</v>
      </c>
      <c r="E30" s="36">
        <v>1036000</v>
      </c>
      <c r="F30" s="36">
        <v>1092000</v>
      </c>
      <c r="G30" s="36">
        <v>1260000</v>
      </c>
      <c r="H30" s="36">
        <v>1176000</v>
      </c>
      <c r="I30" s="36">
        <v>1176000</v>
      </c>
      <c r="J30" s="36">
        <v>1008000</v>
      </c>
      <c r="K30" s="36"/>
      <c r="L30" s="36"/>
      <c r="M30" s="36"/>
      <c r="N30" s="36"/>
      <c r="O30" s="36">
        <f>SUM(tblExpenses[[#This Row],[THÁNG 1]:[THÁNG 12]])</f>
        <v>8708000</v>
      </c>
      <c r="P30" s="37">
        <f>IFERROR(AVERAGE(tblExpenses[[#This Row],[THÁNG 1]:[THÁNG 12]]),"")</f>
        <v>1088500</v>
      </c>
    </row>
    <row r="31" spans="1:16" ht="21" customHeight="1" x14ac:dyDescent="0.3">
      <c r="A31" s="1"/>
      <c r="B31" s="8" t="s">
        <v>24</v>
      </c>
      <c r="C31" s="36">
        <v>1400000</v>
      </c>
      <c r="D31" s="36">
        <v>1260000</v>
      </c>
      <c r="E31" s="36">
        <v>1120000</v>
      </c>
      <c r="F31" s="36">
        <v>1120000</v>
      </c>
      <c r="G31" s="36">
        <v>1176000</v>
      </c>
      <c r="H31" s="36">
        <v>1400000</v>
      </c>
      <c r="I31" s="36">
        <v>1540000</v>
      </c>
      <c r="J31" s="36">
        <v>1120000</v>
      </c>
      <c r="K31" s="36"/>
      <c r="L31" s="36"/>
      <c r="M31" s="36"/>
      <c r="N31" s="36"/>
      <c r="O31" s="36">
        <f>SUM(tblExpenses[[#This Row],[THÁNG 1]:[THÁNG 12]])</f>
        <v>10136000</v>
      </c>
      <c r="P31" s="37">
        <f>IFERROR(AVERAGE(tblExpenses[[#This Row],[THÁNG 1]:[THÁNG 12]]),"")</f>
        <v>1267000</v>
      </c>
    </row>
    <row r="32" spans="1:16" ht="21" customHeight="1" x14ac:dyDescent="0.25">
      <c r="B32" s="8" t="s">
        <v>25</v>
      </c>
      <c r="C32" s="36">
        <v>3444000</v>
      </c>
      <c r="D32" s="36">
        <v>2576000</v>
      </c>
      <c r="E32" s="36">
        <v>1624000</v>
      </c>
      <c r="F32" s="36">
        <v>3668000</v>
      </c>
      <c r="G32" s="36">
        <v>1288000</v>
      </c>
      <c r="H32" s="36">
        <v>2940000</v>
      </c>
      <c r="I32" s="36">
        <v>2352000</v>
      </c>
      <c r="J32" s="36">
        <v>3024000</v>
      </c>
      <c r="K32" s="36"/>
      <c r="L32" s="36"/>
      <c r="M32" s="36"/>
      <c r="N32" s="36"/>
      <c r="O32" s="36">
        <f>SUM(tblExpenses[[#This Row],[THÁNG 1]:[THÁNG 12]])</f>
        <v>20916000</v>
      </c>
      <c r="P32" s="37">
        <f>IFERROR(AVERAGE(tblExpenses[[#This Row],[THÁNG 1]:[THÁNG 12]]),"")</f>
        <v>2614500</v>
      </c>
    </row>
    <row r="33" spans="2:16" ht="21" customHeight="1" x14ac:dyDescent="0.25">
      <c r="B33" s="8" t="s">
        <v>26</v>
      </c>
      <c r="C33" s="36">
        <v>15400000</v>
      </c>
      <c r="D33" s="36">
        <v>15400000</v>
      </c>
      <c r="E33" s="36">
        <v>15400000</v>
      </c>
      <c r="F33" s="36">
        <v>15400000</v>
      </c>
      <c r="G33" s="36">
        <v>15400000</v>
      </c>
      <c r="H33" s="36">
        <v>15400000</v>
      </c>
      <c r="I33" s="36">
        <v>15400000</v>
      </c>
      <c r="J33" s="36">
        <v>15400000</v>
      </c>
      <c r="K33" s="36"/>
      <c r="L33" s="36"/>
      <c r="M33" s="36"/>
      <c r="N33" s="36"/>
      <c r="O33" s="36">
        <f>SUM(tblExpenses[[#This Row],[THÁNG 1]:[THÁNG 12]])</f>
        <v>123200000</v>
      </c>
      <c r="P33" s="37">
        <f>IFERROR(AVERAGE(tblExpenses[[#This Row],[THÁNG 1]:[THÁNG 12]]),"")</f>
        <v>15400000</v>
      </c>
    </row>
    <row r="34" spans="2:16" ht="21" customHeight="1" x14ac:dyDescent="0.25">
      <c r="B34" s="8" t="s">
        <v>27</v>
      </c>
      <c r="C34" s="36">
        <v>5600000</v>
      </c>
      <c r="D34" s="36">
        <v>6300000</v>
      </c>
      <c r="E34" s="36">
        <v>8400000</v>
      </c>
      <c r="F34" s="36">
        <v>5600000</v>
      </c>
      <c r="G34" s="36">
        <v>5600000</v>
      </c>
      <c r="H34" s="36">
        <v>5600000</v>
      </c>
      <c r="I34" s="36">
        <v>7000000</v>
      </c>
      <c r="J34" s="36">
        <v>9100000</v>
      </c>
      <c r="K34" s="36"/>
      <c r="L34" s="36"/>
      <c r="M34" s="36"/>
      <c r="N34" s="36"/>
      <c r="O34" s="36">
        <f>SUM(tblExpenses[[#This Row],[THÁNG 1]:[THÁNG 12]])</f>
        <v>53200000</v>
      </c>
      <c r="P34" s="37">
        <f>IFERROR(AVERAGE(tblExpenses[[#This Row],[THÁNG 1]:[THÁNG 12]]),"")</f>
        <v>6650000</v>
      </c>
    </row>
    <row r="35" spans="2:16" ht="21" customHeight="1" x14ac:dyDescent="0.25">
      <c r="B35" s="6" t="s">
        <v>28</v>
      </c>
      <c r="C35" s="38">
        <v>560000</v>
      </c>
      <c r="D35" s="38">
        <v>840000</v>
      </c>
      <c r="E35" s="38">
        <v>560000</v>
      </c>
      <c r="F35" s="38">
        <v>840000</v>
      </c>
      <c r="G35" s="38">
        <v>840000</v>
      </c>
      <c r="H35" s="38">
        <v>560000</v>
      </c>
      <c r="I35" s="38">
        <v>840000</v>
      </c>
      <c r="J35" s="38">
        <v>560000</v>
      </c>
      <c r="K35" s="38"/>
      <c r="L35" s="38"/>
      <c r="M35" s="38"/>
      <c r="N35" s="38"/>
      <c r="O35" s="38">
        <f>SUM(tblExpenses[[#This Row],[THÁNG 1]:[THÁNG 12]])</f>
        <v>5600000</v>
      </c>
      <c r="P35" s="39">
        <f>IFERROR(AVERAGE(tblExpenses[[#This Row],[THÁNG 1]:[THÁNG 12]]),"")</f>
        <v>700000</v>
      </c>
    </row>
    <row r="36" spans="2:16" ht="21" customHeight="1" x14ac:dyDescent="0.25">
      <c r="B36" s="6"/>
      <c r="C36" s="42"/>
      <c r="D36" s="42"/>
      <c r="E36" s="42"/>
      <c r="F36" s="42"/>
      <c r="G36" s="42"/>
      <c r="H36" s="42"/>
      <c r="I36" s="42"/>
      <c r="J36" s="42"/>
      <c r="K36" s="42"/>
      <c r="L36" s="42"/>
      <c r="M36" s="42"/>
      <c r="N36" s="42"/>
      <c r="O36" s="42"/>
      <c r="P36" s="43"/>
    </row>
    <row r="37" spans="2:16" ht="21" customHeight="1" x14ac:dyDescent="0.25">
      <c r="B37" s="6"/>
      <c r="C37" s="42"/>
      <c r="D37" s="42"/>
      <c r="E37" s="42"/>
      <c r="F37" s="42"/>
      <c r="G37" s="42"/>
      <c r="H37" s="42"/>
      <c r="I37" s="42"/>
      <c r="J37" s="42"/>
      <c r="K37" s="42"/>
      <c r="L37" s="42"/>
      <c r="M37" s="42"/>
      <c r="N37" s="42"/>
      <c r="O37" s="42"/>
      <c r="P37" s="43"/>
    </row>
    <row r="38" spans="2:16" ht="21" customHeight="1" x14ac:dyDescent="0.25">
      <c r="B38" s="6"/>
      <c r="C38" s="42"/>
      <c r="D38" s="42"/>
      <c r="E38" s="42"/>
      <c r="F38" s="42"/>
      <c r="G38" s="42"/>
      <c r="H38" s="42"/>
      <c r="I38" s="42"/>
      <c r="J38" s="42"/>
      <c r="K38" s="42"/>
      <c r="L38" s="42"/>
      <c r="M38" s="42"/>
      <c r="N38" s="42"/>
      <c r="O38" s="42"/>
      <c r="P38" s="43"/>
    </row>
    <row r="39" spans="2:16" ht="21" customHeight="1" x14ac:dyDescent="0.25">
      <c r="B39" s="6"/>
      <c r="C39" s="42"/>
      <c r="D39" s="42"/>
      <c r="E39" s="42"/>
      <c r="F39" s="42"/>
      <c r="G39" s="42"/>
      <c r="H39" s="42"/>
      <c r="I39" s="42"/>
      <c r="J39" s="42"/>
      <c r="K39" s="42"/>
      <c r="L39" s="42"/>
      <c r="M39" s="42"/>
      <c r="N39" s="42"/>
      <c r="O39" s="42"/>
      <c r="P39" s="43"/>
    </row>
    <row r="40" spans="2:16" ht="21" customHeight="1" x14ac:dyDescent="0.25">
      <c r="B40" s="6"/>
      <c r="C40" s="42"/>
      <c r="D40" s="42"/>
      <c r="E40" s="42"/>
      <c r="F40" s="42"/>
      <c r="G40" s="42"/>
      <c r="H40" s="42"/>
      <c r="I40" s="42"/>
      <c r="J40" s="42"/>
      <c r="K40" s="42"/>
      <c r="L40" s="42"/>
      <c r="M40" s="42"/>
      <c r="N40" s="42"/>
      <c r="O40" s="42"/>
      <c r="P40" s="43"/>
    </row>
    <row r="41" spans="2:16" ht="21" customHeight="1" x14ac:dyDescent="0.25">
      <c r="B41" s="6"/>
      <c r="C41" s="42"/>
      <c r="D41" s="42"/>
      <c r="E41" s="42"/>
      <c r="F41" s="42"/>
      <c r="G41" s="42"/>
      <c r="H41" s="42"/>
      <c r="I41" s="42"/>
      <c r="J41" s="42"/>
      <c r="K41" s="42"/>
      <c r="L41" s="42"/>
      <c r="M41" s="42"/>
      <c r="N41" s="42"/>
      <c r="O41" s="42"/>
      <c r="P41" s="43"/>
    </row>
    <row r="42" spans="2:16" ht="21" customHeight="1" x14ac:dyDescent="0.25">
      <c r="B42" s="6"/>
      <c r="C42" s="42"/>
      <c r="D42" s="42"/>
      <c r="E42" s="42"/>
      <c r="F42" s="42"/>
      <c r="G42" s="42"/>
      <c r="H42" s="42"/>
      <c r="I42" s="42"/>
      <c r="J42" s="42"/>
      <c r="K42" s="42"/>
      <c r="L42" s="42"/>
      <c r="M42" s="42"/>
      <c r="N42" s="42"/>
      <c r="O42" s="42"/>
      <c r="P42" s="43"/>
    </row>
    <row r="43" spans="2:16" ht="21" customHeight="1" x14ac:dyDescent="0.25">
      <c r="B43" s="6"/>
      <c r="C43" s="42"/>
      <c r="D43" s="42"/>
      <c r="E43" s="42"/>
      <c r="F43" s="42"/>
      <c r="G43" s="42"/>
      <c r="H43" s="42"/>
      <c r="I43" s="42"/>
      <c r="J43" s="42"/>
      <c r="K43" s="42"/>
      <c r="L43" s="42"/>
      <c r="M43" s="42"/>
      <c r="N43" s="42"/>
      <c r="O43" s="42"/>
      <c r="P43" s="43"/>
    </row>
    <row r="44" spans="2:16" ht="21" customHeight="1" x14ac:dyDescent="0.25">
      <c r="B44" s="6"/>
      <c r="C44" s="42"/>
      <c r="D44" s="42"/>
      <c r="E44" s="42"/>
      <c r="F44" s="42"/>
      <c r="G44" s="42"/>
      <c r="H44" s="42"/>
      <c r="I44" s="42"/>
      <c r="J44" s="42"/>
      <c r="K44" s="42"/>
      <c r="L44" s="42"/>
      <c r="M44" s="42"/>
      <c r="N44" s="42"/>
      <c r="O44" s="42"/>
      <c r="P44" s="43"/>
    </row>
    <row r="45" spans="2:16" ht="21" customHeight="1" x14ac:dyDescent="0.25">
      <c r="B45" s="6"/>
      <c r="C45" s="42"/>
      <c r="D45" s="42"/>
      <c r="E45" s="42"/>
      <c r="F45" s="42"/>
      <c r="G45" s="42"/>
      <c r="H45" s="42"/>
      <c r="I45" s="42"/>
      <c r="J45" s="42"/>
      <c r="K45" s="42"/>
      <c r="L45" s="42"/>
      <c r="M45" s="42"/>
      <c r="N45" s="42"/>
      <c r="O45" s="42"/>
      <c r="P45" s="43"/>
    </row>
    <row r="46" spans="2:16" ht="21" customHeight="1" x14ac:dyDescent="0.25">
      <c r="B46" s="6"/>
      <c r="C46" s="42"/>
      <c r="D46" s="42"/>
      <c r="E46" s="42"/>
      <c r="F46" s="42"/>
      <c r="G46" s="42"/>
      <c r="H46" s="42"/>
      <c r="I46" s="42"/>
      <c r="J46" s="42"/>
      <c r="K46" s="42"/>
      <c r="L46" s="42"/>
      <c r="M46" s="42"/>
      <c r="N46" s="42"/>
      <c r="O46" s="42"/>
      <c r="P46" s="43"/>
    </row>
    <row r="47" spans="2:16" ht="21" customHeight="1" x14ac:dyDescent="0.25">
      <c r="B47" s="6"/>
      <c r="C47" s="42"/>
      <c r="D47" s="42"/>
      <c r="E47" s="42"/>
      <c r="F47" s="42"/>
      <c r="G47" s="42"/>
      <c r="H47" s="42"/>
      <c r="I47" s="42"/>
      <c r="J47" s="42"/>
      <c r="K47" s="42"/>
      <c r="L47" s="42"/>
      <c r="M47" s="42"/>
      <c r="N47" s="42"/>
      <c r="O47" s="42"/>
      <c r="P47" s="43"/>
    </row>
    <row r="48" spans="2:16" ht="21" customHeight="1" x14ac:dyDescent="0.25">
      <c r="B48" s="6"/>
      <c r="C48" s="42"/>
      <c r="D48" s="42"/>
      <c r="E48" s="42"/>
      <c r="F48" s="42"/>
      <c r="G48" s="42"/>
      <c r="H48" s="42"/>
      <c r="I48" s="42"/>
      <c r="J48" s="42"/>
      <c r="K48" s="42"/>
      <c r="L48" s="42"/>
      <c r="M48" s="42"/>
      <c r="N48" s="42"/>
      <c r="O48" s="42"/>
      <c r="P48" s="43"/>
    </row>
    <row r="49" spans="2:16" ht="21" customHeight="1" x14ac:dyDescent="0.25">
      <c r="B49" s="6"/>
      <c r="C49" s="42"/>
      <c r="D49" s="42"/>
      <c r="E49" s="42"/>
      <c r="F49" s="42"/>
      <c r="G49" s="42"/>
      <c r="H49" s="42"/>
      <c r="I49" s="42"/>
      <c r="J49" s="42"/>
      <c r="K49" s="42"/>
      <c r="L49" s="42"/>
      <c r="M49" s="42"/>
      <c r="N49" s="42"/>
      <c r="O49" s="42"/>
      <c r="P49" s="43"/>
    </row>
    <row r="50" spans="2:16" ht="21" customHeight="1" x14ac:dyDescent="0.25">
      <c r="B50" s="6"/>
      <c r="C50" s="42"/>
      <c r="D50" s="42"/>
      <c r="E50" s="42"/>
      <c r="F50" s="42"/>
      <c r="G50" s="42"/>
      <c r="H50" s="42"/>
      <c r="I50" s="42"/>
      <c r="J50" s="42"/>
      <c r="K50" s="42"/>
      <c r="L50" s="42"/>
      <c r="M50" s="42"/>
      <c r="N50" s="42"/>
      <c r="O50" s="42"/>
      <c r="P50" s="43"/>
    </row>
    <row r="51" spans="2:16" ht="21" customHeight="1" x14ac:dyDescent="0.25">
      <c r="B51" s="6"/>
      <c r="C51" s="42"/>
      <c r="D51" s="42"/>
      <c r="E51" s="42"/>
      <c r="F51" s="42"/>
      <c r="G51" s="42"/>
      <c r="H51" s="42"/>
      <c r="I51" s="42"/>
      <c r="J51" s="42"/>
      <c r="K51" s="42"/>
      <c r="L51" s="42"/>
      <c r="M51" s="42"/>
      <c r="N51" s="42"/>
      <c r="O51" s="42"/>
      <c r="P51" s="43"/>
    </row>
    <row r="52" spans="2:16" ht="21" customHeight="1" x14ac:dyDescent="0.25">
      <c r="B52" s="6"/>
      <c r="C52" s="42"/>
      <c r="D52" s="42"/>
      <c r="E52" s="42"/>
      <c r="F52" s="42"/>
      <c r="G52" s="42"/>
      <c r="H52" s="42"/>
      <c r="I52" s="42"/>
      <c r="J52" s="42"/>
      <c r="K52" s="42"/>
      <c r="L52" s="42"/>
      <c r="M52" s="42"/>
      <c r="N52" s="42"/>
      <c r="O52" s="42"/>
      <c r="P52" s="43"/>
    </row>
    <row r="53" spans="2:16" ht="21" customHeight="1" x14ac:dyDescent="0.25">
      <c r="B53" s="6"/>
      <c r="C53" s="42"/>
      <c r="D53" s="42"/>
      <c r="E53" s="42"/>
      <c r="F53" s="42"/>
      <c r="G53" s="42"/>
      <c r="H53" s="42"/>
      <c r="I53" s="42"/>
      <c r="J53" s="42"/>
      <c r="K53" s="42"/>
      <c r="L53" s="42"/>
      <c r="M53" s="42"/>
      <c r="N53" s="42"/>
      <c r="O53" s="42"/>
      <c r="P53" s="43"/>
    </row>
    <row r="54" spans="2:16" ht="21" customHeight="1" x14ac:dyDescent="0.25">
      <c r="B54" s="6"/>
      <c r="C54" s="42"/>
      <c r="D54" s="42"/>
      <c r="E54" s="42"/>
      <c r="F54" s="42"/>
      <c r="G54" s="42"/>
      <c r="H54" s="42"/>
      <c r="I54" s="42"/>
      <c r="J54" s="42"/>
      <c r="K54" s="42"/>
      <c r="L54" s="42"/>
      <c r="M54" s="42"/>
      <c r="N54" s="42"/>
      <c r="O54" s="42"/>
      <c r="P54" s="43"/>
    </row>
    <row r="55" spans="2:16" ht="21" customHeight="1" x14ac:dyDescent="0.25">
      <c r="B55" s="6"/>
      <c r="C55" s="42"/>
      <c r="D55" s="42"/>
      <c r="E55" s="42"/>
      <c r="F55" s="42"/>
      <c r="G55" s="42"/>
      <c r="H55" s="42"/>
      <c r="I55" s="42"/>
      <c r="J55" s="42"/>
      <c r="K55" s="42"/>
      <c r="L55" s="42"/>
      <c r="M55" s="42"/>
      <c r="N55" s="42"/>
      <c r="O55" s="42"/>
      <c r="P55" s="43"/>
    </row>
    <row r="56" spans="2:16" ht="21" customHeight="1" x14ac:dyDescent="0.25">
      <c r="B56" s="6"/>
      <c r="C56" s="42"/>
      <c r="D56" s="42"/>
      <c r="E56" s="42"/>
      <c r="F56" s="42"/>
      <c r="G56" s="42"/>
      <c r="H56" s="42"/>
      <c r="I56" s="42"/>
      <c r="J56" s="42"/>
      <c r="K56" s="42"/>
      <c r="L56" s="42"/>
      <c r="M56" s="42"/>
      <c r="N56" s="42"/>
      <c r="O56" s="42"/>
      <c r="P56" s="43"/>
    </row>
    <row r="57" spans="2:16" ht="21" customHeight="1" x14ac:dyDescent="0.25">
      <c r="B57" s="6"/>
      <c r="C57" s="42"/>
      <c r="D57" s="42"/>
      <c r="E57" s="42"/>
      <c r="F57" s="42"/>
      <c r="G57" s="42"/>
      <c r="H57" s="42"/>
      <c r="I57" s="42"/>
      <c r="J57" s="42"/>
      <c r="K57" s="42"/>
      <c r="L57" s="42"/>
      <c r="M57" s="42"/>
      <c r="N57" s="42"/>
      <c r="O57" s="42"/>
      <c r="P57" s="43"/>
    </row>
    <row r="58" spans="2:16" ht="21" customHeight="1" x14ac:dyDescent="0.25">
      <c r="B58" s="6"/>
      <c r="C58" s="42"/>
      <c r="D58" s="42"/>
      <c r="E58" s="42"/>
      <c r="F58" s="42"/>
      <c r="G58" s="42"/>
      <c r="H58" s="42"/>
      <c r="I58" s="42"/>
      <c r="J58" s="42"/>
      <c r="K58" s="42"/>
      <c r="L58" s="42"/>
      <c r="M58" s="42"/>
      <c r="N58" s="42"/>
      <c r="O58" s="42"/>
      <c r="P58" s="43"/>
    </row>
    <row r="59" spans="2:16" ht="21" customHeight="1" x14ac:dyDescent="0.25">
      <c r="B59" s="6"/>
      <c r="C59" s="42"/>
      <c r="D59" s="42"/>
      <c r="E59" s="42"/>
      <c r="F59" s="42"/>
      <c r="G59" s="42"/>
      <c r="H59" s="42"/>
      <c r="I59" s="42"/>
      <c r="J59" s="42"/>
      <c r="K59" s="42"/>
      <c r="L59" s="42"/>
      <c r="M59" s="42"/>
      <c r="N59" s="42"/>
      <c r="O59" s="42"/>
      <c r="P59" s="43"/>
    </row>
    <row r="60" spans="2:16" ht="21" customHeight="1" x14ac:dyDescent="0.25">
      <c r="B60" s="6"/>
      <c r="C60" s="42"/>
      <c r="D60" s="42"/>
      <c r="E60" s="42"/>
      <c r="F60" s="42"/>
      <c r="G60" s="42"/>
      <c r="H60" s="42"/>
      <c r="I60" s="42"/>
      <c r="J60" s="42"/>
      <c r="K60" s="42"/>
      <c r="L60" s="42"/>
      <c r="M60" s="42"/>
      <c r="N60" s="42"/>
      <c r="O60" s="42"/>
      <c r="P60" s="43"/>
    </row>
    <row r="61" spans="2:16" ht="21" customHeight="1" x14ac:dyDescent="0.25">
      <c r="B61" s="6"/>
      <c r="C61" s="42"/>
      <c r="D61" s="42"/>
      <c r="E61" s="42"/>
      <c r="F61" s="42"/>
      <c r="G61" s="42"/>
      <c r="H61" s="42"/>
      <c r="I61" s="42"/>
      <c r="J61" s="42"/>
      <c r="K61" s="42"/>
      <c r="L61" s="42"/>
      <c r="M61" s="42"/>
      <c r="N61" s="42"/>
      <c r="O61" s="42"/>
      <c r="P61" s="43"/>
    </row>
    <row r="62" spans="2:16" ht="21" customHeight="1" x14ac:dyDescent="0.25">
      <c r="B62" s="6"/>
      <c r="C62" s="42"/>
      <c r="D62" s="42"/>
      <c r="E62" s="42"/>
      <c r="F62" s="42"/>
      <c r="G62" s="42"/>
      <c r="H62" s="42"/>
      <c r="I62" s="42"/>
      <c r="J62" s="42"/>
      <c r="K62" s="42"/>
      <c r="L62" s="42"/>
      <c r="M62" s="42"/>
      <c r="N62" s="42"/>
      <c r="O62" s="42"/>
      <c r="P62" s="43"/>
    </row>
    <row r="63" spans="2:16" ht="21" customHeight="1" x14ac:dyDescent="0.25">
      <c r="B63" s="6"/>
      <c r="C63" s="42"/>
      <c r="D63" s="42"/>
      <c r="E63" s="42"/>
      <c r="F63" s="42"/>
      <c r="G63" s="42"/>
      <c r="H63" s="42"/>
      <c r="I63" s="42"/>
      <c r="J63" s="42"/>
      <c r="K63" s="42"/>
      <c r="L63" s="42"/>
      <c r="M63" s="42"/>
      <c r="N63" s="42"/>
      <c r="O63" s="42"/>
      <c r="P63" s="43"/>
    </row>
    <row r="64" spans="2:16" ht="21" customHeight="1" x14ac:dyDescent="0.25">
      <c r="B64" s="6"/>
      <c r="C64" s="42"/>
      <c r="D64" s="42"/>
      <c r="E64" s="42"/>
      <c r="F64" s="42"/>
      <c r="G64" s="42"/>
      <c r="H64" s="42"/>
      <c r="I64" s="42"/>
      <c r="J64" s="42"/>
      <c r="K64" s="42"/>
      <c r="L64" s="42"/>
      <c r="M64" s="42"/>
      <c r="N64" s="42"/>
      <c r="O64" s="42"/>
      <c r="P64" s="43"/>
    </row>
    <row r="65" spans="2:16" ht="21" customHeight="1" x14ac:dyDescent="0.25">
      <c r="B65" s="6"/>
      <c r="C65" s="42"/>
      <c r="D65" s="42"/>
      <c r="E65" s="42"/>
      <c r="F65" s="42"/>
      <c r="G65" s="42"/>
      <c r="H65" s="42"/>
      <c r="I65" s="42"/>
      <c r="J65" s="42"/>
      <c r="K65" s="42"/>
      <c r="L65" s="42"/>
      <c r="M65" s="42"/>
      <c r="N65" s="42"/>
      <c r="O65" s="42"/>
      <c r="P65" s="43"/>
    </row>
    <row r="66" spans="2:16" ht="21" customHeight="1" x14ac:dyDescent="0.25">
      <c r="B66" s="6"/>
      <c r="C66" s="42"/>
      <c r="D66" s="42"/>
      <c r="E66" s="42"/>
      <c r="F66" s="42"/>
      <c r="G66" s="42"/>
      <c r="H66" s="42"/>
      <c r="I66" s="42"/>
      <c r="J66" s="42"/>
      <c r="K66" s="42"/>
      <c r="L66" s="42"/>
      <c r="M66" s="42"/>
      <c r="N66" s="42"/>
      <c r="O66" s="42"/>
      <c r="P66" s="43"/>
    </row>
    <row r="67" spans="2:16" ht="21" customHeight="1" x14ac:dyDescent="0.25">
      <c r="B67" s="6"/>
      <c r="C67" s="42"/>
      <c r="D67" s="42"/>
      <c r="E67" s="42"/>
      <c r="F67" s="42"/>
      <c r="G67" s="42"/>
      <c r="H67" s="42"/>
      <c r="I67" s="42"/>
      <c r="J67" s="42"/>
      <c r="K67" s="42"/>
      <c r="L67" s="42"/>
      <c r="M67" s="42"/>
      <c r="N67" s="42"/>
      <c r="O67" s="42"/>
      <c r="P67" s="43"/>
    </row>
    <row r="68" spans="2:16" ht="21" customHeight="1" x14ac:dyDescent="0.25">
      <c r="B68" s="6"/>
      <c r="C68" s="42"/>
      <c r="D68" s="42"/>
      <c r="E68" s="42"/>
      <c r="F68" s="42"/>
      <c r="G68" s="42"/>
      <c r="H68" s="42"/>
      <c r="I68" s="42"/>
      <c r="J68" s="42"/>
      <c r="K68" s="42"/>
      <c r="L68" s="42"/>
      <c r="M68" s="42"/>
      <c r="N68" s="42"/>
      <c r="O68" s="42"/>
      <c r="P68" s="43"/>
    </row>
    <row r="69" spans="2:16" ht="21" customHeight="1" x14ac:dyDescent="0.25">
      <c r="B69" s="6"/>
      <c r="C69" s="42"/>
      <c r="D69" s="42"/>
      <c r="E69" s="42"/>
      <c r="F69" s="42"/>
      <c r="G69" s="42"/>
      <c r="H69" s="42"/>
      <c r="I69" s="42"/>
      <c r="J69" s="42"/>
      <c r="K69" s="42"/>
      <c r="L69" s="42"/>
      <c r="M69" s="42"/>
      <c r="N69" s="42"/>
      <c r="O69" s="42"/>
      <c r="P69" s="43"/>
    </row>
    <row r="70" spans="2:16" ht="21" customHeight="1" x14ac:dyDescent="0.25">
      <c r="B70" s="6"/>
      <c r="C70" s="42"/>
      <c r="D70" s="42"/>
      <c r="E70" s="42"/>
      <c r="F70" s="42"/>
      <c r="G70" s="42"/>
      <c r="H70" s="42"/>
      <c r="I70" s="42"/>
      <c r="J70" s="42"/>
      <c r="K70" s="42"/>
      <c r="L70" s="42"/>
      <c r="M70" s="42"/>
      <c r="N70" s="42"/>
      <c r="O70" s="42"/>
      <c r="P70" s="43"/>
    </row>
    <row r="71" spans="2:16" ht="21" customHeight="1" x14ac:dyDescent="0.25">
      <c r="B71" s="6"/>
      <c r="C71" s="42"/>
      <c r="D71" s="42"/>
      <c r="E71" s="42"/>
      <c r="F71" s="42"/>
      <c r="G71" s="42"/>
      <c r="H71" s="42"/>
      <c r="I71" s="42"/>
      <c r="J71" s="42"/>
      <c r="K71" s="42"/>
      <c r="L71" s="42"/>
      <c r="M71" s="42"/>
      <c r="N71" s="42"/>
      <c r="O71" s="42"/>
      <c r="P71" s="43"/>
    </row>
    <row r="72" spans="2:16" ht="21" customHeight="1" x14ac:dyDescent="0.25">
      <c r="B72" s="6"/>
      <c r="C72" s="42"/>
      <c r="D72" s="42"/>
      <c r="E72" s="42"/>
      <c r="F72" s="42"/>
      <c r="G72" s="42"/>
      <c r="H72" s="42"/>
      <c r="I72" s="42"/>
      <c r="J72" s="42"/>
      <c r="K72" s="42"/>
      <c r="L72" s="42"/>
      <c r="M72" s="42"/>
      <c r="N72" s="42"/>
      <c r="O72" s="42"/>
      <c r="P72" s="43"/>
    </row>
    <row r="73" spans="2:16" ht="21" customHeight="1" x14ac:dyDescent="0.25">
      <c r="B73" s="6"/>
      <c r="C73" s="42"/>
      <c r="D73" s="42"/>
      <c r="E73" s="42"/>
      <c r="F73" s="42"/>
      <c r="G73" s="42"/>
      <c r="H73" s="42"/>
      <c r="I73" s="42"/>
      <c r="J73" s="42"/>
      <c r="K73" s="42"/>
      <c r="L73" s="42"/>
      <c r="M73" s="42"/>
      <c r="N73" s="42"/>
      <c r="O73" s="42"/>
      <c r="P73" s="43"/>
    </row>
    <row r="74" spans="2:16" ht="21" customHeight="1" x14ac:dyDescent="0.25">
      <c r="B74" s="6"/>
      <c r="C74" s="42"/>
      <c r="D74" s="42"/>
      <c r="E74" s="42"/>
      <c r="F74" s="42"/>
      <c r="G74" s="42"/>
      <c r="H74" s="42"/>
      <c r="I74" s="42"/>
      <c r="J74" s="42"/>
      <c r="K74" s="42"/>
      <c r="L74" s="42"/>
      <c r="M74" s="42"/>
      <c r="N74" s="42"/>
      <c r="O74" s="42"/>
      <c r="P74" s="43"/>
    </row>
    <row r="75" spans="2:16" ht="21" customHeight="1" x14ac:dyDescent="0.25">
      <c r="B75" s="6"/>
      <c r="C75" s="42"/>
      <c r="D75" s="42"/>
      <c r="E75" s="42"/>
      <c r="F75" s="42"/>
      <c r="G75" s="42"/>
      <c r="H75" s="42"/>
      <c r="I75" s="42"/>
      <c r="J75" s="42"/>
      <c r="K75" s="42"/>
      <c r="L75" s="42"/>
      <c r="M75" s="42"/>
      <c r="N75" s="42"/>
      <c r="O75" s="42"/>
      <c r="P75" s="43"/>
    </row>
    <row r="76" spans="2:16" ht="21" customHeight="1" x14ac:dyDescent="0.25">
      <c r="B76" s="6"/>
      <c r="C76" s="42"/>
      <c r="D76" s="42"/>
      <c r="E76" s="42"/>
      <c r="F76" s="42"/>
      <c r="G76" s="42"/>
      <c r="H76" s="42"/>
      <c r="I76" s="42"/>
      <c r="J76" s="42"/>
      <c r="K76" s="42"/>
      <c r="L76" s="42"/>
      <c r="M76" s="42"/>
      <c r="N76" s="42"/>
      <c r="O76" s="42"/>
      <c r="P76" s="43"/>
    </row>
    <row r="77" spans="2:16" ht="21" customHeight="1" x14ac:dyDescent="0.25">
      <c r="B77" s="6"/>
      <c r="C77" s="42"/>
      <c r="D77" s="42"/>
      <c r="E77" s="42"/>
      <c r="F77" s="42"/>
      <c r="G77" s="42"/>
      <c r="H77" s="42"/>
      <c r="I77" s="42"/>
      <c r="J77" s="42"/>
      <c r="K77" s="42"/>
      <c r="L77" s="42"/>
      <c r="M77" s="42"/>
      <c r="N77" s="42"/>
      <c r="O77" s="42"/>
      <c r="P77" s="43"/>
    </row>
    <row r="78" spans="2:16" ht="21" customHeight="1" x14ac:dyDescent="0.25">
      <c r="B78" s="6"/>
      <c r="C78" s="42"/>
      <c r="D78" s="42"/>
      <c r="E78" s="42"/>
      <c r="F78" s="42"/>
      <c r="G78" s="42"/>
      <c r="H78" s="42"/>
      <c r="I78" s="42"/>
      <c r="J78" s="42"/>
      <c r="K78" s="42"/>
      <c r="L78" s="42"/>
      <c r="M78" s="42"/>
      <c r="N78" s="42"/>
      <c r="O78" s="42"/>
      <c r="P78" s="43"/>
    </row>
    <row r="79" spans="2:16" ht="21" customHeight="1" x14ac:dyDescent="0.25">
      <c r="B79" s="6"/>
      <c r="C79" s="42"/>
      <c r="D79" s="42"/>
      <c r="E79" s="42"/>
      <c r="F79" s="42"/>
      <c r="G79" s="42"/>
      <c r="H79" s="42"/>
      <c r="I79" s="42"/>
      <c r="J79" s="42"/>
      <c r="K79" s="42"/>
      <c r="L79" s="42"/>
      <c r="M79" s="42"/>
      <c r="N79" s="42"/>
      <c r="O79" s="42"/>
      <c r="P79" s="43"/>
    </row>
    <row r="80" spans="2:16" ht="21" customHeight="1" x14ac:dyDescent="0.25">
      <c r="B80" s="6"/>
      <c r="C80" s="42"/>
      <c r="D80" s="42"/>
      <c r="E80" s="42"/>
      <c r="F80" s="42"/>
      <c r="G80" s="42"/>
      <c r="H80" s="42"/>
      <c r="I80" s="42"/>
      <c r="J80" s="42"/>
      <c r="K80" s="42"/>
      <c r="L80" s="42"/>
      <c r="M80" s="42"/>
      <c r="N80" s="42"/>
      <c r="O80" s="42"/>
      <c r="P80" s="43"/>
    </row>
    <row r="81" spans="2:16" ht="21" customHeight="1" x14ac:dyDescent="0.25">
      <c r="B81" s="6"/>
      <c r="C81" s="42"/>
      <c r="D81" s="42"/>
      <c r="E81" s="42"/>
      <c r="F81" s="42"/>
      <c r="G81" s="42"/>
      <c r="H81" s="42"/>
      <c r="I81" s="42"/>
      <c r="J81" s="42"/>
      <c r="K81" s="42"/>
      <c r="L81" s="42"/>
      <c r="M81" s="42"/>
      <c r="N81" s="42"/>
      <c r="O81" s="42"/>
      <c r="P81" s="43"/>
    </row>
    <row r="82" spans="2:16" ht="21" customHeight="1" x14ac:dyDescent="0.25">
      <c r="B82" s="6"/>
      <c r="C82" s="42"/>
      <c r="D82" s="42"/>
      <c r="E82" s="42"/>
      <c r="F82" s="42"/>
      <c r="G82" s="42"/>
      <c r="H82" s="42"/>
      <c r="I82" s="42"/>
      <c r="J82" s="42"/>
      <c r="K82" s="42"/>
      <c r="L82" s="42"/>
      <c r="M82" s="42"/>
      <c r="N82" s="42"/>
      <c r="O82" s="42"/>
      <c r="P82" s="43"/>
    </row>
    <row r="83" spans="2:16" ht="21" customHeight="1" x14ac:dyDescent="0.25">
      <c r="B83" s="6"/>
      <c r="C83" s="42"/>
      <c r="D83" s="42"/>
      <c r="E83" s="42"/>
      <c r="F83" s="42"/>
      <c r="G83" s="42"/>
      <c r="H83" s="42"/>
      <c r="I83" s="42"/>
      <c r="J83" s="42"/>
      <c r="K83" s="42"/>
      <c r="L83" s="42"/>
      <c r="M83" s="42"/>
      <c r="N83" s="42"/>
      <c r="O83" s="42"/>
      <c r="P83" s="43"/>
    </row>
    <row r="84" spans="2:16" ht="21" customHeight="1" x14ac:dyDescent="0.25">
      <c r="B84" s="6"/>
      <c r="C84" s="42"/>
      <c r="D84" s="42"/>
      <c r="E84" s="42"/>
      <c r="F84" s="42"/>
      <c r="G84" s="42"/>
      <c r="H84" s="42"/>
      <c r="I84" s="42"/>
      <c r="J84" s="42"/>
      <c r="K84" s="42"/>
      <c r="L84" s="42"/>
      <c r="M84" s="42"/>
      <c r="N84" s="42"/>
      <c r="O84" s="42"/>
      <c r="P84" s="43"/>
    </row>
    <row r="85" spans="2:16" ht="21" customHeight="1" x14ac:dyDescent="0.25">
      <c r="B85" s="6"/>
      <c r="C85" s="42"/>
      <c r="D85" s="42"/>
      <c r="E85" s="42"/>
      <c r="F85" s="42"/>
      <c r="G85" s="42"/>
      <c r="H85" s="42"/>
      <c r="I85" s="42"/>
      <c r="J85" s="42"/>
      <c r="K85" s="42"/>
      <c r="L85" s="42"/>
      <c r="M85" s="42"/>
      <c r="N85" s="42"/>
      <c r="O85" s="42"/>
      <c r="P85" s="43"/>
    </row>
    <row r="86" spans="2:16" ht="21" customHeight="1" x14ac:dyDescent="0.25">
      <c r="B86" s="6"/>
      <c r="C86" s="42"/>
      <c r="D86" s="42"/>
      <c r="E86" s="42"/>
      <c r="F86" s="42"/>
      <c r="G86" s="42"/>
      <c r="H86" s="42"/>
      <c r="I86" s="42"/>
      <c r="J86" s="42"/>
      <c r="K86" s="42"/>
      <c r="L86" s="42"/>
      <c r="M86" s="42"/>
      <c r="N86" s="42"/>
      <c r="O86" s="42"/>
      <c r="P86" s="43"/>
    </row>
    <row r="87" spans="2:16" ht="21" customHeight="1" x14ac:dyDescent="0.25">
      <c r="B87" s="6"/>
      <c r="C87" s="42"/>
      <c r="D87" s="42"/>
      <c r="E87" s="42"/>
      <c r="F87" s="42"/>
      <c r="G87" s="42"/>
      <c r="H87" s="42"/>
      <c r="I87" s="42"/>
      <c r="J87" s="42"/>
      <c r="K87" s="42"/>
      <c r="L87" s="42"/>
      <c r="M87" s="42"/>
      <c r="N87" s="42"/>
      <c r="O87" s="42"/>
      <c r="P87" s="43"/>
    </row>
    <row r="88" spans="2:16" ht="21" customHeight="1" x14ac:dyDescent="0.25">
      <c r="B88" s="6"/>
      <c r="C88" s="42"/>
      <c r="D88" s="42"/>
      <c r="E88" s="42"/>
      <c r="F88" s="42"/>
      <c r="G88" s="42"/>
      <c r="H88" s="42"/>
      <c r="I88" s="42"/>
      <c r="J88" s="42"/>
      <c r="K88" s="42"/>
      <c r="L88" s="42"/>
      <c r="M88" s="42"/>
      <c r="N88" s="42"/>
      <c r="O88" s="42"/>
      <c r="P88" s="43"/>
    </row>
    <row r="89" spans="2:16" ht="21" customHeight="1" x14ac:dyDescent="0.25">
      <c r="B89" s="6"/>
      <c r="C89" s="42"/>
      <c r="D89" s="42"/>
      <c r="E89" s="42"/>
      <c r="F89" s="42"/>
      <c r="G89" s="42"/>
      <c r="H89" s="42"/>
      <c r="I89" s="42"/>
      <c r="J89" s="42"/>
      <c r="K89" s="42"/>
      <c r="L89" s="42"/>
      <c r="M89" s="42"/>
      <c r="N89" s="42"/>
      <c r="O89" s="42"/>
      <c r="P89" s="43"/>
    </row>
    <row r="90" spans="2:16" ht="21" customHeight="1" x14ac:dyDescent="0.25">
      <c r="B90" s="6"/>
      <c r="C90" s="42"/>
      <c r="D90" s="42"/>
      <c r="E90" s="42"/>
      <c r="F90" s="42"/>
      <c r="G90" s="42"/>
      <c r="H90" s="42"/>
      <c r="I90" s="42"/>
      <c r="J90" s="42"/>
      <c r="K90" s="42"/>
      <c r="L90" s="42"/>
      <c r="M90" s="42"/>
      <c r="N90" s="42"/>
      <c r="O90" s="42"/>
      <c r="P90" s="43"/>
    </row>
    <row r="91" spans="2:16" ht="21" customHeight="1" x14ac:dyDescent="0.25">
      <c r="B91" s="6"/>
      <c r="C91" s="42"/>
      <c r="D91" s="42"/>
      <c r="E91" s="42"/>
      <c r="F91" s="42"/>
      <c r="G91" s="42"/>
      <c r="H91" s="42"/>
      <c r="I91" s="42"/>
      <c r="J91" s="42"/>
      <c r="K91" s="42"/>
      <c r="L91" s="42"/>
      <c r="M91" s="42"/>
      <c r="N91" s="42"/>
      <c r="O91" s="42"/>
      <c r="P91" s="43"/>
    </row>
    <row r="92" spans="2:16" ht="21" customHeight="1" x14ac:dyDescent="0.25">
      <c r="B92" s="6"/>
      <c r="C92" s="42"/>
      <c r="D92" s="42"/>
      <c r="E92" s="42"/>
      <c r="F92" s="42"/>
      <c r="G92" s="42"/>
      <c r="H92" s="42"/>
      <c r="I92" s="42"/>
      <c r="J92" s="42"/>
      <c r="K92" s="42"/>
      <c r="L92" s="42"/>
      <c r="M92" s="42"/>
      <c r="N92" s="42"/>
      <c r="O92" s="42"/>
      <c r="P92" s="43"/>
    </row>
    <row r="93" spans="2:16" ht="21" customHeight="1" x14ac:dyDescent="0.25">
      <c r="B93" s="6"/>
      <c r="C93" s="42"/>
      <c r="D93" s="42"/>
      <c r="E93" s="42"/>
      <c r="F93" s="42"/>
      <c r="G93" s="42"/>
      <c r="H93" s="42"/>
      <c r="I93" s="42"/>
      <c r="J93" s="42"/>
      <c r="K93" s="42"/>
      <c r="L93" s="42"/>
      <c r="M93" s="42"/>
      <c r="N93" s="42"/>
      <c r="O93" s="42"/>
      <c r="P93" s="43"/>
    </row>
    <row r="94" spans="2:16" ht="21" customHeight="1" x14ac:dyDescent="0.25">
      <c r="B94" s="6"/>
      <c r="C94" s="42"/>
      <c r="D94" s="42"/>
      <c r="E94" s="42"/>
      <c r="F94" s="42"/>
      <c r="G94" s="42"/>
      <c r="H94" s="42"/>
      <c r="I94" s="42"/>
      <c r="J94" s="42"/>
      <c r="K94" s="42"/>
      <c r="L94" s="42"/>
      <c r="M94" s="42"/>
      <c r="N94" s="42"/>
      <c r="O94" s="42"/>
      <c r="P94" s="43"/>
    </row>
    <row r="95" spans="2:16" ht="21" customHeight="1" x14ac:dyDescent="0.25">
      <c r="B95" s="6"/>
      <c r="C95" s="42"/>
      <c r="D95" s="42"/>
      <c r="E95" s="42"/>
      <c r="F95" s="42"/>
      <c r="G95" s="42"/>
      <c r="H95" s="42"/>
      <c r="I95" s="42"/>
      <c r="J95" s="42"/>
      <c r="K95" s="42"/>
      <c r="L95" s="42"/>
      <c r="M95" s="42"/>
      <c r="N95" s="42"/>
      <c r="O95" s="42"/>
      <c r="P95" s="43"/>
    </row>
    <row r="96" spans="2:16" ht="21" customHeight="1" x14ac:dyDescent="0.25">
      <c r="B96" s="6"/>
      <c r="C96" s="42"/>
      <c r="D96" s="42"/>
      <c r="E96" s="42"/>
      <c r="F96" s="42"/>
      <c r="G96" s="42"/>
      <c r="H96" s="42"/>
      <c r="I96" s="42"/>
      <c r="J96" s="42"/>
      <c r="K96" s="42"/>
      <c r="L96" s="42"/>
      <c r="M96" s="42"/>
      <c r="N96" s="42"/>
      <c r="O96" s="42"/>
      <c r="P96" s="43"/>
    </row>
    <row r="97" spans="2:16" ht="21" customHeight="1" x14ac:dyDescent="0.25">
      <c r="B97" s="6"/>
      <c r="C97" s="42"/>
      <c r="D97" s="42"/>
      <c r="E97" s="42"/>
      <c r="F97" s="42"/>
      <c r="G97" s="42"/>
      <c r="H97" s="42"/>
      <c r="I97" s="42"/>
      <c r="J97" s="42"/>
      <c r="K97" s="42"/>
      <c r="L97" s="42"/>
      <c r="M97" s="42"/>
      <c r="N97" s="42"/>
      <c r="O97" s="42"/>
      <c r="P97" s="43"/>
    </row>
    <row r="98" spans="2:16" ht="21" customHeight="1" x14ac:dyDescent="0.25">
      <c r="B98" s="6"/>
      <c r="C98" s="42"/>
      <c r="D98" s="42"/>
      <c r="E98" s="42"/>
      <c r="F98" s="42"/>
      <c r="G98" s="42"/>
      <c r="H98" s="42"/>
      <c r="I98" s="42"/>
      <c r="J98" s="42"/>
      <c r="K98" s="42"/>
      <c r="L98" s="42"/>
      <c r="M98" s="42"/>
      <c r="N98" s="42"/>
      <c r="O98" s="42"/>
      <c r="P98" s="43"/>
    </row>
    <row r="99" spans="2:16" ht="21" customHeight="1" x14ac:dyDescent="0.25">
      <c r="B99" s="6"/>
      <c r="C99" s="42"/>
      <c r="D99" s="42"/>
      <c r="E99" s="42"/>
      <c r="F99" s="42"/>
      <c r="G99" s="42"/>
      <c r="H99" s="42"/>
      <c r="I99" s="42"/>
      <c r="J99" s="42"/>
      <c r="K99" s="42"/>
      <c r="L99" s="42"/>
      <c r="M99" s="42"/>
      <c r="N99" s="42"/>
      <c r="O99" s="42"/>
      <c r="P99" s="43"/>
    </row>
    <row r="100" spans="2:16" ht="21" customHeight="1" x14ac:dyDescent="0.25">
      <c r="B100" s="6"/>
      <c r="C100" s="42"/>
      <c r="D100" s="42"/>
      <c r="E100" s="42"/>
      <c r="F100" s="42"/>
      <c r="G100" s="42"/>
      <c r="H100" s="42"/>
      <c r="I100" s="42"/>
      <c r="J100" s="42"/>
      <c r="K100" s="42"/>
      <c r="L100" s="42"/>
      <c r="M100" s="42"/>
      <c r="N100" s="42"/>
      <c r="O100" s="42"/>
      <c r="P100" s="43"/>
    </row>
    <row r="101" spans="2:16" ht="21" customHeight="1" x14ac:dyDescent="0.25">
      <c r="B101" s="6"/>
      <c r="C101" s="42"/>
      <c r="D101" s="42"/>
      <c r="E101" s="42"/>
      <c r="F101" s="42"/>
      <c r="G101" s="42"/>
      <c r="H101" s="42"/>
      <c r="I101" s="42"/>
      <c r="J101" s="42"/>
      <c r="K101" s="42"/>
      <c r="L101" s="42"/>
      <c r="M101" s="42"/>
      <c r="N101" s="42"/>
      <c r="O101" s="42"/>
      <c r="P101" s="43"/>
    </row>
    <row r="102" spans="2:16" ht="21" customHeight="1" x14ac:dyDescent="0.25">
      <c r="B102" s="6"/>
      <c r="C102" s="42"/>
      <c r="D102" s="42"/>
      <c r="E102" s="42"/>
      <c r="F102" s="42"/>
      <c r="G102" s="42"/>
      <c r="H102" s="42"/>
      <c r="I102" s="42"/>
      <c r="J102" s="42"/>
      <c r="K102" s="42"/>
      <c r="L102" s="42"/>
      <c r="M102" s="42"/>
      <c r="N102" s="42"/>
      <c r="O102" s="42"/>
      <c r="P102" s="43"/>
    </row>
    <row r="103" spans="2:16" ht="21" customHeight="1" x14ac:dyDescent="0.25">
      <c r="B103" s="6"/>
      <c r="C103" s="42"/>
      <c r="D103" s="42"/>
      <c r="E103" s="42"/>
      <c r="F103" s="42"/>
      <c r="G103" s="42"/>
      <c r="H103" s="42"/>
      <c r="I103" s="42"/>
      <c r="J103" s="42"/>
      <c r="K103" s="42"/>
      <c r="L103" s="42"/>
      <c r="M103" s="42"/>
      <c r="N103" s="42"/>
      <c r="O103" s="42"/>
      <c r="P103" s="43"/>
    </row>
    <row r="104" spans="2:16" ht="21" customHeight="1" x14ac:dyDescent="0.25">
      <c r="B104" s="6"/>
      <c r="C104" s="42"/>
      <c r="D104" s="42"/>
      <c r="E104" s="42"/>
      <c r="F104" s="42"/>
      <c r="G104" s="42"/>
      <c r="H104" s="42"/>
      <c r="I104" s="42"/>
      <c r="J104" s="42"/>
      <c r="K104" s="42"/>
      <c r="L104" s="42"/>
      <c r="M104" s="42"/>
      <c r="N104" s="42"/>
      <c r="O104" s="42"/>
      <c r="P104" s="43"/>
    </row>
    <row r="105" spans="2:16" ht="21" customHeight="1" x14ac:dyDescent="0.25">
      <c r="B105" s="6"/>
      <c r="C105" s="42"/>
      <c r="D105" s="42"/>
      <c r="E105" s="42"/>
      <c r="F105" s="42"/>
      <c r="G105" s="42"/>
      <c r="H105" s="42"/>
      <c r="I105" s="42"/>
      <c r="J105" s="42"/>
      <c r="K105" s="42"/>
      <c r="L105" s="42"/>
      <c r="M105" s="42"/>
      <c r="N105" s="42"/>
      <c r="O105" s="42"/>
      <c r="P105" s="43"/>
    </row>
    <row r="106" spans="2:16" ht="21" customHeight="1" x14ac:dyDescent="0.25">
      <c r="B106" s="6"/>
      <c r="C106" s="42"/>
      <c r="D106" s="42"/>
      <c r="E106" s="42"/>
      <c r="F106" s="42"/>
      <c r="G106" s="42"/>
      <c r="H106" s="42"/>
      <c r="I106" s="42"/>
      <c r="J106" s="42"/>
      <c r="K106" s="42"/>
      <c r="L106" s="42"/>
      <c r="M106" s="42"/>
      <c r="N106" s="42"/>
      <c r="O106" s="42"/>
      <c r="P106" s="43"/>
    </row>
    <row r="107" spans="2:16" ht="21" customHeight="1" x14ac:dyDescent="0.25">
      <c r="B107" s="6"/>
      <c r="C107" s="42"/>
      <c r="D107" s="42"/>
      <c r="E107" s="42"/>
      <c r="F107" s="42"/>
      <c r="G107" s="42"/>
      <c r="H107" s="42"/>
      <c r="I107" s="42"/>
      <c r="J107" s="42"/>
      <c r="K107" s="42"/>
      <c r="L107" s="42"/>
      <c r="M107" s="42"/>
      <c r="N107" s="42"/>
      <c r="O107" s="42"/>
      <c r="P107" s="43"/>
    </row>
    <row r="108" spans="2:16" ht="21" customHeight="1" x14ac:dyDescent="0.25">
      <c r="B108" s="6"/>
      <c r="C108" s="42"/>
      <c r="D108" s="42"/>
      <c r="E108" s="42"/>
      <c r="F108" s="42"/>
      <c r="G108" s="42"/>
      <c r="H108" s="42"/>
      <c r="I108" s="42"/>
      <c r="J108" s="42"/>
      <c r="K108" s="42"/>
      <c r="L108" s="42"/>
      <c r="M108" s="42"/>
      <c r="N108" s="42"/>
      <c r="O108" s="42"/>
      <c r="P108" s="43"/>
    </row>
    <row r="109" spans="2:16" ht="21" customHeight="1" x14ac:dyDescent="0.25">
      <c r="B109" s="6"/>
      <c r="C109" s="42"/>
      <c r="D109" s="42"/>
      <c r="E109" s="42"/>
      <c r="F109" s="42"/>
      <c r="G109" s="42"/>
      <c r="H109" s="42"/>
      <c r="I109" s="42"/>
      <c r="J109" s="42"/>
      <c r="K109" s="42"/>
      <c r="L109" s="42"/>
      <c r="M109" s="42"/>
      <c r="N109" s="42"/>
      <c r="O109" s="42"/>
      <c r="P109" s="43"/>
    </row>
    <row r="110" spans="2:16" ht="21" customHeight="1" x14ac:dyDescent="0.25">
      <c r="B110" s="6"/>
      <c r="C110" s="42"/>
      <c r="D110" s="42"/>
      <c r="E110" s="42"/>
      <c r="F110" s="42"/>
      <c r="G110" s="42"/>
      <c r="H110" s="42"/>
      <c r="I110" s="42"/>
      <c r="J110" s="42"/>
      <c r="K110" s="42"/>
      <c r="L110" s="42"/>
      <c r="M110" s="42"/>
      <c r="N110" s="42"/>
      <c r="O110" s="42"/>
      <c r="P110" s="43"/>
    </row>
    <row r="111" spans="2:16" ht="21" customHeight="1" x14ac:dyDescent="0.25">
      <c r="B111" s="6"/>
      <c r="C111" s="42"/>
      <c r="D111" s="42"/>
      <c r="E111" s="42"/>
      <c r="F111" s="42"/>
      <c r="G111" s="42"/>
      <c r="H111" s="42"/>
      <c r="I111" s="42"/>
      <c r="J111" s="42"/>
      <c r="K111" s="42"/>
      <c r="L111" s="42"/>
      <c r="M111" s="42"/>
      <c r="N111" s="42"/>
      <c r="O111" s="42"/>
      <c r="P111" s="43"/>
    </row>
    <row r="112" spans="2:16" ht="21" customHeight="1" x14ac:dyDescent="0.25">
      <c r="B112" s="6"/>
      <c r="C112" s="42"/>
      <c r="D112" s="42"/>
      <c r="E112" s="42"/>
      <c r="F112" s="42"/>
      <c r="G112" s="42"/>
      <c r="H112" s="42"/>
      <c r="I112" s="42"/>
      <c r="J112" s="42"/>
      <c r="K112" s="42"/>
      <c r="L112" s="42"/>
      <c r="M112" s="42"/>
      <c r="N112" s="42"/>
      <c r="O112" s="42"/>
      <c r="P112" s="43"/>
    </row>
    <row r="113" spans="2:16" ht="21" customHeight="1" x14ac:dyDescent="0.25">
      <c r="B113" s="6"/>
      <c r="C113" s="42"/>
      <c r="D113" s="42"/>
      <c r="E113" s="42"/>
      <c r="F113" s="42"/>
      <c r="G113" s="42"/>
      <c r="H113" s="42"/>
      <c r="I113" s="42"/>
      <c r="J113" s="42"/>
      <c r="K113" s="42"/>
      <c r="L113" s="42"/>
      <c r="M113" s="42"/>
      <c r="N113" s="42"/>
      <c r="O113" s="42"/>
      <c r="P113" s="43"/>
    </row>
    <row r="114" spans="2:16" ht="21" customHeight="1" x14ac:dyDescent="0.25">
      <c r="B114" s="6"/>
      <c r="C114" s="42"/>
      <c r="D114" s="42"/>
      <c r="E114" s="42"/>
      <c r="F114" s="42"/>
      <c r="G114" s="42"/>
      <c r="H114" s="42"/>
      <c r="I114" s="42"/>
      <c r="J114" s="42"/>
      <c r="K114" s="42"/>
      <c r="L114" s="42"/>
      <c r="M114" s="42"/>
      <c r="N114" s="42"/>
      <c r="O114" s="42"/>
      <c r="P114" s="43"/>
    </row>
    <row r="115" spans="2:16" ht="21" customHeight="1" x14ac:dyDescent="0.25">
      <c r="B115" s="6"/>
      <c r="C115" s="42"/>
      <c r="D115" s="42"/>
      <c r="E115" s="42"/>
      <c r="F115" s="42"/>
      <c r="G115" s="42"/>
      <c r="H115" s="42"/>
      <c r="I115" s="42"/>
      <c r="J115" s="42"/>
      <c r="K115" s="42"/>
      <c r="L115" s="42"/>
      <c r="M115" s="42"/>
      <c r="N115" s="42"/>
      <c r="O115" s="42"/>
      <c r="P115" s="43"/>
    </row>
    <row r="116" spans="2:16" ht="21" customHeight="1" x14ac:dyDescent="0.25">
      <c r="B116" s="6"/>
      <c r="C116" s="42"/>
      <c r="D116" s="42"/>
      <c r="E116" s="42"/>
      <c r="F116" s="42"/>
      <c r="G116" s="42"/>
      <c r="H116" s="42"/>
      <c r="I116" s="42"/>
      <c r="J116" s="42"/>
      <c r="K116" s="42"/>
      <c r="L116" s="42"/>
      <c r="M116" s="42"/>
      <c r="N116" s="42"/>
      <c r="O116" s="42"/>
      <c r="P116" s="43"/>
    </row>
    <row r="117" spans="2:16" ht="21" customHeight="1" x14ac:dyDescent="0.25">
      <c r="B117" s="6"/>
      <c r="C117" s="42"/>
      <c r="D117" s="42"/>
      <c r="E117" s="42"/>
      <c r="F117" s="42"/>
      <c r="G117" s="42"/>
      <c r="H117" s="42"/>
      <c r="I117" s="42"/>
      <c r="J117" s="42"/>
      <c r="K117" s="42"/>
      <c r="L117" s="42"/>
      <c r="M117" s="42"/>
      <c r="N117" s="42"/>
      <c r="O117" s="42"/>
      <c r="P117" s="43"/>
    </row>
    <row r="118" spans="2:16" ht="21" customHeight="1" x14ac:dyDescent="0.25">
      <c r="B118" s="6"/>
      <c r="C118" s="42"/>
      <c r="D118" s="42"/>
      <c r="E118" s="42"/>
      <c r="F118" s="42"/>
      <c r="G118" s="42"/>
      <c r="H118" s="42"/>
      <c r="I118" s="42"/>
      <c r="J118" s="42"/>
      <c r="K118" s="42"/>
      <c r="L118" s="42"/>
      <c r="M118" s="42"/>
      <c r="N118" s="42"/>
      <c r="O118" s="42"/>
      <c r="P118" s="43"/>
    </row>
    <row r="119" spans="2:16" ht="21" customHeight="1" x14ac:dyDescent="0.25">
      <c r="B119" s="6"/>
    </row>
    <row r="120" spans="2:16" ht="21" customHeight="1" x14ac:dyDescent="0.25">
      <c r="B120" s="6"/>
    </row>
    <row r="121" spans="2:16" ht="21" customHeight="1" x14ac:dyDescent="0.25">
      <c r="B121" s="6"/>
    </row>
    <row r="122" spans="2:16" ht="21" customHeight="1" x14ac:dyDescent="0.25">
      <c r="B122" s="6"/>
    </row>
    <row r="123" spans="2:16" ht="21" customHeight="1" x14ac:dyDescent="0.25">
      <c r="B123" s="6"/>
    </row>
    <row r="124" spans="2:16" ht="21" customHeight="1" x14ac:dyDescent="0.25">
      <c r="B124" s="6"/>
    </row>
    <row r="125" spans="2:16" ht="21" customHeight="1" x14ac:dyDescent="0.25">
      <c r="B125" s="6"/>
    </row>
    <row r="126" spans="2:16" ht="21" customHeight="1" x14ac:dyDescent="0.25">
      <c r="B126" s="6"/>
    </row>
    <row r="127" spans="2:16" ht="21" customHeight="1" x14ac:dyDescent="0.25">
      <c r="B127" s="6"/>
    </row>
    <row r="128" spans="2:16" ht="21" customHeight="1" x14ac:dyDescent="0.25">
      <c r="B128" s="6"/>
    </row>
    <row r="129" spans="2:2" ht="21" customHeight="1" x14ac:dyDescent="0.25">
      <c r="B129" s="6"/>
    </row>
    <row r="130" spans="2:2" ht="21" customHeight="1" x14ac:dyDescent="0.25">
      <c r="B130" s="6"/>
    </row>
    <row r="131" spans="2:2" ht="21" customHeight="1" x14ac:dyDescent="0.25">
      <c r="B131" s="6"/>
    </row>
    <row r="132" spans="2:2" ht="21" customHeight="1" x14ac:dyDescent="0.25">
      <c r="B132" s="6"/>
    </row>
    <row r="133" spans="2:2" ht="21" customHeight="1" x14ac:dyDescent="0.25">
      <c r="B133" s="6"/>
    </row>
    <row r="134" spans="2:2" ht="21" customHeight="1" x14ac:dyDescent="0.25">
      <c r="B134" s="6"/>
    </row>
    <row r="135" spans="2:2" ht="21" customHeight="1" x14ac:dyDescent="0.25">
      <c r="B135" s="6"/>
    </row>
    <row r="136" spans="2:2" ht="21" customHeight="1" x14ac:dyDescent="0.25">
      <c r="B136" s="6"/>
    </row>
    <row r="137" spans="2:2" ht="21" customHeight="1" x14ac:dyDescent="0.25">
      <c r="B137" s="6"/>
    </row>
    <row r="138" spans="2:2" ht="21" customHeight="1" x14ac:dyDescent="0.25">
      <c r="B138" s="6"/>
    </row>
    <row r="139" spans="2:2" ht="21" customHeight="1" x14ac:dyDescent="0.25">
      <c r="B139" s="6"/>
    </row>
    <row r="140" spans="2:2" ht="21" customHeight="1" x14ac:dyDescent="0.25">
      <c r="B140" s="6"/>
    </row>
    <row r="141" spans="2:2" ht="21" customHeight="1" x14ac:dyDescent="0.25">
      <c r="B141" s="6"/>
    </row>
    <row r="142" spans="2:2" ht="21" customHeight="1" x14ac:dyDescent="0.25">
      <c r="B142" s="6"/>
    </row>
    <row r="143" spans="2:2" ht="21" customHeight="1" x14ac:dyDescent="0.25">
      <c r="B143" s="6"/>
    </row>
    <row r="144" spans="2:2" ht="21" customHeight="1" x14ac:dyDescent="0.25">
      <c r="B144" s="6"/>
    </row>
    <row r="145" spans="2:2" ht="21" customHeight="1" x14ac:dyDescent="0.25">
      <c r="B145" s="6"/>
    </row>
    <row r="146" spans="2:2" ht="21" customHeight="1" x14ac:dyDescent="0.25">
      <c r="B146" s="6"/>
    </row>
    <row r="147" spans="2:2" ht="21" customHeight="1" x14ac:dyDescent="0.25">
      <c r="B147" s="6"/>
    </row>
    <row r="148" spans="2:2" ht="21" customHeight="1" x14ac:dyDescent="0.25">
      <c r="B148" s="6"/>
    </row>
    <row r="149" spans="2:2" ht="21" customHeight="1" x14ac:dyDescent="0.25">
      <c r="B149" s="6"/>
    </row>
    <row r="150" spans="2:2" ht="21" customHeight="1" x14ac:dyDescent="0.25">
      <c r="B150" s="6"/>
    </row>
    <row r="151" spans="2:2" ht="21" customHeight="1" x14ac:dyDescent="0.25">
      <c r="B151" s="6"/>
    </row>
    <row r="152" spans="2:2" ht="21" customHeight="1" x14ac:dyDescent="0.25">
      <c r="B152" s="6"/>
    </row>
    <row r="153" spans="2:2" ht="21" customHeight="1" x14ac:dyDescent="0.25">
      <c r="B153" s="6"/>
    </row>
    <row r="154" spans="2:2" ht="21" customHeight="1" x14ac:dyDescent="0.25">
      <c r="B154" s="6"/>
    </row>
    <row r="155" spans="2:2" ht="21" customHeight="1" x14ac:dyDescent="0.25">
      <c r="B155" s="6"/>
    </row>
    <row r="156" spans="2:2" ht="21" customHeight="1" x14ac:dyDescent="0.25">
      <c r="B156" s="6"/>
    </row>
    <row r="157" spans="2:2" ht="21" customHeight="1" x14ac:dyDescent="0.25">
      <c r="B157" s="6"/>
    </row>
    <row r="158" spans="2:2" ht="21" customHeight="1" x14ac:dyDescent="0.25">
      <c r="B158" s="6"/>
    </row>
    <row r="159" spans="2:2" ht="21" customHeight="1" x14ac:dyDescent="0.25">
      <c r="B159" s="6"/>
    </row>
    <row r="160" spans="2:2" ht="21" customHeight="1" x14ac:dyDescent="0.25">
      <c r="B160" s="6"/>
    </row>
    <row r="161" spans="2:2" ht="21" customHeight="1" x14ac:dyDescent="0.25">
      <c r="B161" s="6"/>
    </row>
    <row r="162" spans="2:2" ht="21" customHeight="1" x14ac:dyDescent="0.25">
      <c r="B162" s="6"/>
    </row>
    <row r="163" spans="2:2" ht="21" customHeight="1" x14ac:dyDescent="0.25">
      <c r="B163" s="6"/>
    </row>
    <row r="164" spans="2:2" ht="21" customHeight="1" x14ac:dyDescent="0.25">
      <c r="B164" s="6"/>
    </row>
    <row r="165" spans="2:2" ht="21" customHeight="1" x14ac:dyDescent="0.25">
      <c r="B165" s="6"/>
    </row>
    <row r="166" spans="2:2" ht="21" customHeight="1" x14ac:dyDescent="0.25">
      <c r="B166" s="6"/>
    </row>
    <row r="167" spans="2:2" ht="21" customHeight="1" x14ac:dyDescent="0.25">
      <c r="B167" s="6"/>
    </row>
    <row r="168" spans="2:2" ht="21" customHeight="1" x14ac:dyDescent="0.25">
      <c r="B168" s="6"/>
    </row>
    <row r="169" spans="2:2" ht="21" customHeight="1" x14ac:dyDescent="0.25">
      <c r="B169" s="6"/>
    </row>
    <row r="170" spans="2:2" ht="21" customHeight="1" x14ac:dyDescent="0.25">
      <c r="B170" s="6"/>
    </row>
    <row r="171" spans="2:2" ht="21" customHeight="1" x14ac:dyDescent="0.25">
      <c r="B171" s="6"/>
    </row>
    <row r="172" spans="2:2" ht="21" customHeight="1" x14ac:dyDescent="0.25">
      <c r="B172" s="6"/>
    </row>
    <row r="173" spans="2:2" ht="21" customHeight="1" x14ac:dyDescent="0.25">
      <c r="B173" s="6"/>
    </row>
    <row r="174" spans="2:2" ht="21" customHeight="1" x14ac:dyDescent="0.25">
      <c r="B174" s="6"/>
    </row>
    <row r="175" spans="2:2" ht="21" customHeight="1" x14ac:dyDescent="0.25">
      <c r="B175" s="6"/>
    </row>
    <row r="176" spans="2:2" ht="21" customHeight="1" x14ac:dyDescent="0.25">
      <c r="B176" s="6"/>
    </row>
    <row r="177" spans="2:2" ht="21" customHeight="1" x14ac:dyDescent="0.25">
      <c r="B177" s="6"/>
    </row>
    <row r="178" spans="2:2" ht="21" customHeight="1" x14ac:dyDescent="0.25">
      <c r="B178" s="6"/>
    </row>
    <row r="179" spans="2:2" ht="21" customHeight="1" x14ac:dyDescent="0.25">
      <c r="B179" s="6"/>
    </row>
    <row r="180" spans="2:2" ht="21" customHeight="1" x14ac:dyDescent="0.25">
      <c r="B180" s="6"/>
    </row>
    <row r="181" spans="2:2" ht="21" customHeight="1" x14ac:dyDescent="0.25">
      <c r="B181" s="6"/>
    </row>
    <row r="182" spans="2:2" ht="21" customHeight="1" x14ac:dyDescent="0.25">
      <c r="B182" s="6"/>
    </row>
    <row r="183" spans="2:2" ht="21" customHeight="1" x14ac:dyDescent="0.25">
      <c r="B183" s="6"/>
    </row>
    <row r="184" spans="2:2" ht="21" customHeight="1" x14ac:dyDescent="0.25">
      <c r="B184" s="6"/>
    </row>
    <row r="185" spans="2:2" ht="21" customHeight="1" x14ac:dyDescent="0.25">
      <c r="B185" s="6"/>
    </row>
    <row r="186" spans="2:2" ht="21" customHeight="1" x14ac:dyDescent="0.25">
      <c r="B186" s="6"/>
    </row>
    <row r="187" spans="2:2" ht="21" customHeight="1" x14ac:dyDescent="0.25">
      <c r="B187" s="6"/>
    </row>
    <row r="188" spans="2:2" ht="21" customHeight="1" x14ac:dyDescent="0.25">
      <c r="B188" s="6"/>
    </row>
    <row r="189" spans="2:2" ht="21" customHeight="1" x14ac:dyDescent="0.25">
      <c r="B189" s="6"/>
    </row>
  </sheetData>
  <mergeCells count="2">
    <mergeCell ref="B2:D2"/>
    <mergeCell ref="E2:F2"/>
  </mergeCells>
  <printOptions horizontalCentered="1"/>
  <pageMargins left="0.25" right="0.25" top="0.5" bottom="0.75" header="0.3" footer="0.3"/>
  <pageSetup fitToHeight="0" orientation="portrait" r:id="rId1"/>
  <headerFooter differentFirst="1">
    <oddFooter>Page &amp;P of &amp;N</oddFooter>
  </headerFooter>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Ngân sách Gia đình</vt:lpstr>
      <vt:lpstr>'Ngân sách Gia đình'!Print_Titles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2014-02-17T09:11:45Z</dcterms:created>
  <dcterms:modified xsi:type="dcterms:W3CDTF">2014-02-24T04:54:47Z</dcterms:modified>
</cp:coreProperties>
</file>