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4"/>
  <workbookPr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bookViews>
    <workbookView xWindow="-120" yWindow="-120" windowWidth="28890" windowHeight="16110" xr2:uid="{00000000-000D-0000-FFFF-FFFF00000000}"/>
  </bookViews>
  <sheets>
    <sheet name="Початок" sheetId="5" r:id="rId1"/>
    <sheet name="Витрати" sheetId="1" r:id="rId2"/>
    <sheet name="Прибуток" sheetId="2" r:id="rId3"/>
    <sheet name="Зведення прибутку й збитків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19" i="1"/>
  <c r="H11" i="1"/>
  <c r="D32" i="1"/>
  <c r="D25" i="1"/>
  <c r="D11" i="1"/>
  <c r="B1" i="3" l="1"/>
  <c r="B1" i="2"/>
  <c r="C32" i="1" l="1"/>
  <c r="G24" i="1"/>
  <c r="C25" i="1"/>
  <c r="G19" i="1"/>
  <c r="C19" i="1"/>
  <c r="D19" i="1"/>
  <c r="G11" i="1"/>
  <c r="C11" i="1"/>
  <c r="H4" i="1" l="1"/>
  <c r="D6" i="3" s="1"/>
  <c r="G4" i="1"/>
  <c r="C6" i="3" s="1"/>
  <c r="F7" i="2"/>
  <c r="F8" i="2"/>
  <c r="F9" i="2"/>
  <c r="F13" i="2"/>
  <c r="F14" i="2"/>
  <c r="F15" i="2"/>
  <c r="F19" i="2"/>
  <c r="F20" i="2"/>
  <c r="F21" i="2"/>
  <c r="F25" i="2"/>
  <c r="F26" i="2"/>
  <c r="F27" i="2"/>
  <c r="F28" i="2"/>
  <c r="G7" i="2"/>
  <c r="G8" i="2"/>
  <c r="G9" i="2"/>
  <c r="G13" i="2"/>
  <c r="G14" i="2"/>
  <c r="G15" i="2"/>
  <c r="G19" i="2"/>
  <c r="G20" i="2"/>
  <c r="G21" i="2"/>
  <c r="G25" i="2"/>
  <c r="G26" i="2"/>
  <c r="G27" i="2"/>
  <c r="G28" i="2"/>
  <c r="G29" i="2" l="1"/>
  <c r="F22" i="2"/>
  <c r="F29" i="2"/>
  <c r="G22" i="2"/>
  <c r="G16" i="2"/>
  <c r="F16" i="2"/>
  <c r="F10" i="2"/>
  <c r="G10" i="2"/>
  <c r="G4" i="2" l="1"/>
  <c r="D5" i="3" s="1"/>
  <c r="F4" i="2"/>
  <c r="C5" i="3" s="1"/>
  <c r="C8" i="3" s="1"/>
  <c r="D8" i="3" l="1"/>
</calcChain>
</file>

<file path=xl/sharedStrings.xml><?xml version="1.0" encoding="utf-8"?>
<sst xmlns="http://schemas.openxmlformats.org/spreadsheetml/2006/main" count="148" uniqueCount="99">
  <si>
    <t>ПРО ЦЕЙ ШАБЛОН</t>
  </si>
  <si>
    <t>Відстежуйте витрати на захід і отримані від нього прибутки за допомогою цієї книги планування.</t>
  </si>
  <si>
    <t>Примітка. </t>
  </si>
  <si>
    <t>Додаткові вказівки наведено в стовпці A на кожному аркуші. Цей текст приховано навмисно. Щоб вилучити текст, виберіть стовпець A й натисніть клавішу Delete. Щоб відобразити текст, виберіть стовпець A та змініть колір шрифту.</t>
  </si>
  <si>
    <t>Щоб дізнатися більше про таблиці, натисніть клавіші Shift+F10 у таблиці, виберіть "Таблиця", а потім – "Текст заміщення".</t>
  </si>
  <si>
    <t>Надпис "Загальні витрати" наведено в клітинці праворуч, надпис "Орієнтовно" – у клітинці G3, а "Фактично" – у клітинці H3.</t>
  </si>
  <si>
    <t>Загальні орієнтовні витрати в клітинці G4 й загальні фактичні витрати в клітинці H4 обчислюються автоматично. Подальші вказівки наведено в клітинці A6.</t>
  </si>
  <si>
    <t>Бюджет заходу</t>
  </si>
  <si>
    <t>ЗАГАЛЬНІ ВИТРАТИ</t>
  </si>
  <si>
    <t>Місце проведення</t>
  </si>
  <si>
    <t>Плата за користування кімнатою та залом</t>
  </si>
  <si>
    <t>Співробітники на місці проведення</t>
  </si>
  <si>
    <t>Обладнання</t>
  </si>
  <si>
    <t>Столи та стільці</t>
  </si>
  <si>
    <t>Прикраси</t>
  </si>
  <si>
    <t>Квіти</t>
  </si>
  <si>
    <t>Свічки</t>
  </si>
  <si>
    <t>Освітлення</t>
  </si>
  <si>
    <t>Повітряні кульки</t>
  </si>
  <si>
    <t>Папір</t>
  </si>
  <si>
    <t>Реклама</t>
  </si>
  <si>
    <t>Графічні роботи</t>
  </si>
  <si>
    <t>Ксерокопіювання/друк</t>
  </si>
  <si>
    <t>Поштові витрати</t>
  </si>
  <si>
    <t>Різне</t>
  </si>
  <si>
    <t>Телефон</t>
  </si>
  <si>
    <t>Пересування</t>
  </si>
  <si>
    <t>Канцтовари</t>
  </si>
  <si>
    <t>Послуги факсу</t>
  </si>
  <si>
    <t>Орієнтовно</t>
  </si>
  <si>
    <t>Фактично</t>
  </si>
  <si>
    <t>Легкі закуски</t>
  </si>
  <si>
    <t>Страви</t>
  </si>
  <si>
    <t>Напої</t>
  </si>
  <si>
    <t>Скатертини</t>
  </si>
  <si>
    <t>Персонал і чайові</t>
  </si>
  <si>
    <t>Програма</t>
  </si>
  <si>
    <t>Виконувачі</t>
  </si>
  <si>
    <t>Промовці</t>
  </si>
  <si>
    <t>Подорож</t>
  </si>
  <si>
    <t>Готель</t>
  </si>
  <si>
    <t>Інше</t>
  </si>
  <si>
    <t>Призи</t>
  </si>
  <si>
    <t>Стрічки/таблички/трофеї</t>
  </si>
  <si>
    <t>Подарунки</t>
  </si>
  <si>
    <t>ВИТРАТИ</t>
  </si>
  <si>
    <t>Надпис "Загальний прибуток" наведено в клітинці праворуч, надпис "Орієнтовно" – у клітинці F3, а "Фактично" – у клітинці G3.</t>
  </si>
  <si>
    <t>Загальний орієнтовний прибуток автоматично обчислюється в клітинці F4, а загальний фактичний прибуток – у клітинці G4.</t>
  </si>
  <si>
    <t>Надпис "Квитки" наведено в клітинці праворуч.</t>
  </si>
  <si>
    <t>Введіть орієнтовну й фактичну кількість квитків і їхню вартість у таблицю, починаючи з клітинки праворуч. Орієнтовний і фактичний прибуток від збуту квитків обчислюється автоматично. Подальші вказівки наведено в клітинці A11.</t>
  </si>
  <si>
    <t>Надпис "Рекламні листівки" наведено в клітинці праворуч.</t>
  </si>
  <si>
    <t>Введіть орієнтовну й фактичну кількість рекламних листівок і їхню вартість у таблицю, починаючи з клітинки праворуч. Орієнтовний і фактичний прибуток від реклами обчислюється автоматично. Подальші вказівки наведено в клітинці A17.</t>
  </si>
  <si>
    <t>Надпис "Учасники виставки або постачальники" наведено в клітинці праворуч.</t>
  </si>
  <si>
    <t>Введіть орієнтовну й фактичну кількість учасників виставки, постачальників, а також кількість і вартість стендів у таблицю, починаючи з клітинки праворуч. Орієнтовний і фактичний прибуток обчислюється автоматично. Подальші вказівки наведено в клітинці A23.</t>
  </si>
  <si>
    <t>Надпис "Кількість проданих товарів" наведено в клітинці праворуч.</t>
  </si>
  <si>
    <t>Введіть орієнтовну й фактичну кількість проданих товарів і їхню ціну в таблицю, починаючи з клітинки праворуч. Орієнтовний і фактичний прибуток обчислюється автоматично.</t>
  </si>
  <si>
    <t>ЗАГАЛЬНИЙ ПРИБУТОК</t>
  </si>
  <si>
    <t>КВИТКИ</t>
  </si>
  <si>
    <t>Орієнтовна кількість</t>
  </si>
  <si>
    <t>РЕКЛАМНІ ЛИСТІВКИ</t>
  </si>
  <si>
    <t>УЧАСНИКИ ВИСТАВКИ / ПОСТАЧАЛЬНИКИ</t>
  </si>
  <si>
    <t>КІЛЬКІСТЬ ПРОДАНИХ ТОВАРІВ</t>
  </si>
  <si>
    <t>Фактична кількість</t>
  </si>
  <si>
    <t>Тип</t>
  </si>
  <si>
    <t>Дорослі @</t>
  </si>
  <si>
    <t>Діти @</t>
  </si>
  <si>
    <t>Інші @</t>
  </si>
  <si>
    <t>Титульні сторінки @</t>
  </si>
  <si>
    <t>На половину сторінки @</t>
  </si>
  <si>
    <t>На чверть сторінки @</t>
  </si>
  <si>
    <t>Великі стенди @</t>
  </si>
  <si>
    <t>Середні стенди @</t>
  </si>
  <si>
    <t>Малі стенди @</t>
  </si>
  <si>
    <t>Елементи @</t>
  </si>
  <si>
    <t>Ціна</t>
  </si>
  <si>
    <t>Орієнтовний прибуток</t>
  </si>
  <si>
    <t>ПРИБУТОК</t>
  </si>
  <si>
    <t>Фактичний прибуток</t>
  </si>
  <si>
    <t>Зведення прибутків і збитків, а також діаграма відомостей про загальні показники автоматично оновлюються на цьому аркуші. Заголовок аркуша автоматично оновлюється в клітинках праворуч. Підзаголовок наведено в клітинках G1 і G2. Корисні вказівки щодо роботи з цим аркушем наведено в клітинках у цьому стовпці. Подальші вказівки наведено в клітинці A3.</t>
  </si>
  <si>
    <t>Гістограму порівняння орієнтовних і фактичних прибутків і витрат наведено в клітинці E3.</t>
  </si>
  <si>
    <t>Таблиця зведення, що починається в клітинці справа, оновлюється автоматично. Подальші вказівки наведено в клітинці A8.</t>
  </si>
  <si>
    <t xml:space="preserve"> Усього</t>
  </si>
  <si>
    <t>Загальний прибуток</t>
  </si>
  <si>
    <t>Загальні витрати</t>
  </si>
  <si>
    <t>У цій клітинці наведено гістограму порівняння орієнтовного та фактичного прибутку й витрат.</t>
  </si>
  <si>
    <t xml:space="preserve">ДОХІД </t>
  </si>
  <si>
    <t>Зведення збитків</t>
  </si>
  <si>
    <t>Загальний дохід                     (або збиток)</t>
  </si>
  <si>
    <t>Підсумок</t>
  </si>
  <si>
    <t>У таблиці на аркушах витрати і прибутoк введіть назву заходу й укажіть відомості про нього.</t>
  </si>
  <si>
    <t>Діаграма та Зведення прибутку й збитків автоматично оновлюються на аркуші зведення.</t>
  </si>
  <si>
    <t>Загальні витрати та загальний прибуток обчислюються автоматично.</t>
  </si>
  <si>
    <t>Введіть орієнтовнo та фактичнo прибутки з кожної категорії у відповідні таблиці цього аркуша. Заголовок аркуша автоматично оновлюється в клітинках праворуч. Підзаголовок наведено в клітинці G1. Корисні вказівки щодо роботи з цим аркушем наведено в клітинках у цьому стовпці. Подальші вказівки наведено в клітинці A3.</t>
  </si>
  <si>
    <t>Введіть дані про орієнтовнo та фактичнo витрати за кожною категорією у відповідні таблиці цього аркуша, а також укажіть назву заходу в клітинці D1, щоб налаштувати заголовок цього й інших аркушів. Підзаголовок цього аркуша наведено в клітинці H1. Корисні вказівки щодо роботи з цим аркушем наведено в клітинках у цьому стовпці. Подальші вказівки наведено в клітинці A3.</t>
  </si>
  <si>
    <t>Суми Витрати На Місце Проведення введіть у таблицю, починаючи з клітинки праворуч, а суми Витрати На Легкі Закуски – у таблицю, починаючи з клітинки F6. Подальші вказівки наведено в клітинці A13.</t>
  </si>
  <si>
    <t>Суми Витрати На Прикраси введіть у таблицю, починаючи з клітинки праворуч, а суми Витрати На Програму – у таблицю, починаючи з клітинки F13. Подальші вказівки наведено в клітинці A21.</t>
  </si>
  <si>
    <t>Суми Витрати На Рекламу введіть у таблицю, починаючи з клітинки праворуч, а суми Витрати На Призи – у таблицю, починаючи з клітинки F21. Подальші вказівки наведено в клітинці A27.</t>
  </si>
  <si>
    <t>Суми Інші Витрати введіть у таблицю, починаючи з клітинки праворуч.</t>
  </si>
  <si>
    <t>Загальні орієнтовні прибутки або витрати автоматично обчислюються в клітинці С8, а Загальний дохід або збиток – у клітинці D8.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</si>
</sst>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#,##0.00&quot;₴&quot;;[Red]\-#,##0.00&quot;₴&quot;"/>
    <numFmt numFmtId="164" formatCode="_(* #,##0_);_(* \(#,##0\);_(* &quot;-&quot;_);_(@_)"/>
    <numFmt numFmtId="165" formatCode="_(* #,##0.00_);_(* \(#,##0.00\);_(* &quot;-&quot;??_);_(@_)"/>
    <numFmt numFmtId="167" formatCode="_-* #,##0.00\ &quot;₴&quot;_-;\-* #,##0.00\ &quot;₴&quot;_-;_-* &quot;-&quot;??\ &quot;₴&quot;_-;_-@_-"/>
    <numFmt numFmtId="168" formatCode="_-* #,##0\ &quot;₴&quot;_-;\-* #,##0\ &quot;₴&quot;_-;_-* &quot;-&quot;\ &quot;₴&quot;_-;_-@_-"/>
  </numFmts>
  <fonts count="40" x14ac:knownFonts="1">
    <font>
      <sz val="10"/>
      <name val="Arial"/>
      <family val="2"/>
    </font>
    <font>
      <sz val="11"/>
      <color theme="1"/>
      <name val="Lucida Sans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22"/>
      <color theme="4"/>
      <name val="Century Gothic"/>
      <family val="2"/>
      <scheme val="major"/>
    </font>
    <font>
      <b/>
      <sz val="13"/>
      <color theme="3"/>
      <name val="Lucida Sans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b/>
      <sz val="15"/>
      <color theme="3"/>
      <name val="Lucida Sans"/>
      <family val="2"/>
      <scheme val="min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sz val="10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18"/>
      <color theme="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22"/>
      <color theme="4"/>
      <name val="Century Gothic"/>
      <family val="2"/>
      <charset val="204"/>
      <scheme val="major"/>
    </font>
    <font>
      <sz val="22"/>
      <color theme="4"/>
      <name val="Century Gothic"/>
      <family val="2"/>
      <charset val="204"/>
      <scheme val="major"/>
    </font>
    <font>
      <b/>
      <sz val="12"/>
      <color theme="0"/>
      <name val="Century Gothic"/>
      <family val="2"/>
      <charset val="204"/>
      <scheme val="major"/>
    </font>
    <font>
      <b/>
      <sz val="10"/>
      <name val="Century Gothic"/>
      <family val="2"/>
      <charset val="204"/>
      <scheme val="major"/>
    </font>
    <font>
      <b/>
      <sz val="12"/>
      <color theme="4"/>
      <name val="Arial"/>
      <family val="2"/>
      <charset val="204"/>
    </font>
    <font>
      <sz val="9"/>
      <color theme="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color theme="4"/>
      <name val="Century Gothic"/>
      <family val="2"/>
      <charset val="204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4" borderId="0" applyNumberFormat="0" applyBorder="0" applyAlignment="0" applyProtection="0"/>
    <xf numFmtId="0" fontId="3" fillId="0" borderId="0"/>
    <xf numFmtId="0" fontId="5" fillId="0" borderId="1" applyNumberFormat="0" applyFill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4" applyNumberFormat="0" applyAlignment="0" applyProtection="0"/>
    <xf numFmtId="0" fontId="15" fillId="14" borderId="5" applyNumberFormat="0" applyAlignment="0" applyProtection="0"/>
    <xf numFmtId="0" fontId="16" fillId="14" borderId="4" applyNumberFormat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3" fillId="16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6" fillId="9" borderId="0" xfId="3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8" borderId="0" xfId="0" applyFont="1" applyFill="1" applyAlignment="1">
      <alignment horizontal="left" vertical="center" indent="1"/>
    </xf>
    <xf numFmtId="0" fontId="25" fillId="8" borderId="0" xfId="0" applyFont="1" applyFill="1" applyAlignment="1">
      <alignment vertical="center"/>
    </xf>
    <xf numFmtId="0" fontId="27" fillId="8" borderId="0" xfId="0" applyFont="1" applyFill="1" applyAlignment="1">
      <alignment horizontal="right" vertical="center" indent="1"/>
    </xf>
    <xf numFmtId="0" fontId="23" fillId="5" borderId="0" xfId="0" applyFont="1" applyFill="1" applyAlignment="1">
      <alignment horizontal="right" indent="1"/>
    </xf>
    <xf numFmtId="0" fontId="26" fillId="0" borderId="0" xfId="0" applyFont="1" applyAlignment="1">
      <alignment horizontal="right" indent="1"/>
    </xf>
    <xf numFmtId="0" fontId="28" fillId="6" borderId="0" xfId="0" applyFont="1" applyFill="1" applyAlignment="1">
      <alignment vertical="center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right" indent="1"/>
    </xf>
    <xf numFmtId="0" fontId="23" fillId="0" borderId="0" xfId="0" applyFont="1"/>
    <xf numFmtId="0" fontId="29" fillId="0" borderId="0" xfId="0" applyFont="1" applyAlignment="1">
      <alignment horizontal="left" vertical="center" indent="1"/>
    </xf>
    <xf numFmtId="0" fontId="29" fillId="0" borderId="0" xfId="0" applyFont="1" applyAlignment="1">
      <alignment horizontal="right" vertical="center" indent="1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horizontal="right" vertical="center" indent="1"/>
    </xf>
    <xf numFmtId="0" fontId="32" fillId="4" borderId="0" xfId="0" applyFont="1" applyFill="1" applyAlignment="1">
      <alignment vertical="center"/>
    </xf>
    <xf numFmtId="0" fontId="31" fillId="4" borderId="0" xfId="1" applyFont="1" applyAlignment="1">
      <alignment horizontal="right" vertical="center" indent="1"/>
    </xf>
    <xf numFmtId="0" fontId="33" fillId="7" borderId="0" xfId="0" applyFont="1" applyFill="1" applyAlignment="1">
      <alignment horizontal="center" vertical="center"/>
    </xf>
    <xf numFmtId="0" fontId="34" fillId="5" borderId="0" xfId="2" applyFont="1" applyFill="1" applyAlignment="1">
      <alignment horizontal="right" indent="1"/>
    </xf>
    <xf numFmtId="0" fontId="31" fillId="4" borderId="0" xfId="1" applyFont="1" applyAlignment="1">
      <alignment horizontal="center" vertical="center"/>
    </xf>
    <xf numFmtId="0" fontId="31" fillId="4" borderId="0" xfId="1" applyFont="1" applyAlignment="1">
      <alignment vertical="center"/>
    </xf>
    <xf numFmtId="0" fontId="35" fillId="0" borderId="0" xfId="0" applyFont="1"/>
    <xf numFmtId="0" fontId="36" fillId="0" borderId="0" xfId="0" applyFont="1"/>
    <xf numFmtId="0" fontId="26" fillId="0" borderId="0" xfId="0" applyFont="1" applyAlignment="1">
      <alignment horizontal="right" vertical="center" indent="1"/>
    </xf>
    <xf numFmtId="0" fontId="29" fillId="0" borderId="0" xfId="0" applyFont="1"/>
    <xf numFmtId="0" fontId="29" fillId="0" borderId="0" xfId="0" applyFont="1" applyAlignment="1">
      <alignment horizontal="center"/>
    </xf>
    <xf numFmtId="0" fontId="25" fillId="8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horizontal="right" vertical="center" indent="2"/>
    </xf>
    <xf numFmtId="0" fontId="38" fillId="0" borderId="0" xfId="0" applyFont="1" applyAlignment="1">
      <alignment horizontal="right" vertical="center" indent="1"/>
    </xf>
    <xf numFmtId="0" fontId="24" fillId="3" borderId="0" xfId="0" applyFont="1" applyFill="1" applyAlignment="1">
      <alignment horizontal="center" vertical="center" wrapText="1"/>
    </xf>
    <xf numFmtId="0" fontId="31" fillId="4" borderId="0" xfId="1" applyFont="1" applyAlignment="1">
      <alignment horizontal="center"/>
    </xf>
    <xf numFmtId="0" fontId="31" fillId="4" borderId="0" xfId="1" applyFont="1"/>
    <xf numFmtId="0" fontId="32" fillId="4" borderId="0" xfId="0" applyFont="1" applyFill="1"/>
    <xf numFmtId="0" fontId="31" fillId="4" borderId="0" xfId="1" applyFont="1" applyAlignment="1">
      <alignment horizontal="right" vertical="top" inden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 indent="2"/>
    </xf>
    <xf numFmtId="0" fontId="33" fillId="0" borderId="0" xfId="0" applyFont="1" applyAlignment="1">
      <alignment horizontal="right" vertical="center" indent="1"/>
    </xf>
    <xf numFmtId="8" fontId="37" fillId="0" borderId="0" xfId="0" applyNumberFormat="1" applyFont="1" applyAlignment="1">
      <alignment horizontal="right" vertical="center" indent="2"/>
    </xf>
    <xf numFmtId="8" fontId="37" fillId="0" borderId="0" xfId="0" applyNumberFormat="1" applyFont="1" applyAlignment="1">
      <alignment horizontal="right" vertical="center" indent="1"/>
    </xf>
    <xf numFmtId="8" fontId="24" fillId="2" borderId="0" xfId="0" applyNumberFormat="1" applyFont="1" applyFill="1" applyAlignment="1">
      <alignment horizontal="right" vertical="center" indent="2"/>
    </xf>
    <xf numFmtId="8" fontId="24" fillId="2" borderId="0" xfId="0" applyNumberFormat="1" applyFont="1" applyFill="1" applyAlignment="1">
      <alignment horizontal="right" vertical="center" indent="1"/>
    </xf>
    <xf numFmtId="8" fontId="28" fillId="6" borderId="0" xfId="0" applyNumberFormat="1" applyFont="1" applyFill="1" applyAlignment="1">
      <alignment horizontal="right" vertical="center" indent="1"/>
    </xf>
    <xf numFmtId="8" fontId="26" fillId="0" borderId="0" xfId="0" applyNumberFormat="1" applyFont="1" applyAlignment="1">
      <alignment horizontal="right" vertical="center" indent="1"/>
    </xf>
    <xf numFmtId="8" fontId="29" fillId="0" borderId="0" xfId="0" applyNumberFormat="1" applyFont="1" applyAlignment="1">
      <alignment horizontal="right" vertical="center" indent="1"/>
    </xf>
    <xf numFmtId="8" fontId="30" fillId="0" borderId="0" xfId="0" applyNumberFormat="1" applyFont="1" applyAlignment="1">
      <alignment horizontal="right" indent="1"/>
    </xf>
    <xf numFmtId="8" fontId="30" fillId="0" borderId="0" xfId="0" applyNumberFormat="1" applyFont="1" applyAlignment="1">
      <alignment horizontal="right" vertical="center" indent="1"/>
    </xf>
    <xf numFmtId="0" fontId="39" fillId="4" borderId="0" xfId="0" applyFont="1" applyFill="1" applyAlignment="1">
      <alignment horizontal="center" vertical="top"/>
    </xf>
  </cellXfs>
  <cellStyles count="48">
    <cellStyle name="20% – колірна тема 1" xfId="25" builtinId="30" customBuiltin="1"/>
    <cellStyle name="20% – колірна тема 2" xfId="29" builtinId="34" customBuiltin="1"/>
    <cellStyle name="20% – колірна тема 3" xfId="33" builtinId="38" customBuiltin="1"/>
    <cellStyle name="20% – колірна тема 4" xfId="37" builtinId="42" customBuiltin="1"/>
    <cellStyle name="20% – колірна тема 5" xfId="41" builtinId="46" customBuiltin="1"/>
    <cellStyle name="20% – колірна тема 6" xfId="45" builtinId="50" customBuiltin="1"/>
    <cellStyle name="40% – колірна тема 1" xfId="26" builtinId="31" customBuiltin="1"/>
    <cellStyle name="40% – колірна тема 2" xfId="30" builtinId="35" customBuiltin="1"/>
    <cellStyle name="40% – колірна тема 3" xfId="34" builtinId="39" customBuiltin="1"/>
    <cellStyle name="40% – колірна тема 4" xfId="38" builtinId="43" customBuiltin="1"/>
    <cellStyle name="40% – колірна тема 5" xfId="42" builtinId="47" customBuiltin="1"/>
    <cellStyle name="40% – колірна тема 6" xfId="46" builtinId="51" customBuiltin="1"/>
    <cellStyle name="60% – колірна тема 1" xfId="27" builtinId="32" customBuiltin="1"/>
    <cellStyle name="60% – колірна тема 2" xfId="31" builtinId="36" customBuiltin="1"/>
    <cellStyle name="60% – колірна тема 3" xfId="35" builtinId="40" customBuiltin="1"/>
    <cellStyle name="60% – колірна тема 4" xfId="39" builtinId="44" customBuiltin="1"/>
    <cellStyle name="60% – колірна тема 5" xfId="43" builtinId="48" customBuiltin="1"/>
    <cellStyle name="60% – колірна тема 6" xfId="47" builtinId="52" customBuiltin="1"/>
    <cellStyle name="Ввід" xfId="15" builtinId="20" customBuiltin="1"/>
    <cellStyle name="Відсотковий" xfId="8" builtinId="5" customBuiltin="1"/>
    <cellStyle name="Гарний" xfId="12" builtinId="26" customBuiltin="1"/>
    <cellStyle name="Грошовий" xfId="6" builtinId="4" customBuiltin="1"/>
    <cellStyle name="Грошовий [0]" xfId="7" builtinId="7" customBuiltin="1"/>
    <cellStyle name="Заголовок 1" xfId="9" builtinId="16" customBuiltin="1"/>
    <cellStyle name="Заголовок 2" xfId="3" builtinId="17" customBuiltin="1"/>
    <cellStyle name="Заголовок 3" xfId="10" builtinId="18" customBuiltin="1"/>
    <cellStyle name="Заголовок 4" xfId="11" builtinId="19" customBuiltin="1"/>
    <cellStyle name="Звичайний" xfId="0" builtinId="0" customBuiltin="1"/>
    <cellStyle name="Звичайний 2" xfId="2" xr:uid="{00000000-0005-0000-0000-000001000000}"/>
    <cellStyle name="Зв'язана клітинка" xfId="18" builtinId="24" customBuiltin="1"/>
    <cellStyle name="Колірна тема 1" xfId="24" builtinId="29" customBuiltin="1"/>
    <cellStyle name="Колірна тема 2" xfId="28" builtinId="33" customBuiltin="1"/>
    <cellStyle name="Колірна тема 3" xfId="32" builtinId="37" customBuiltin="1"/>
    <cellStyle name="Колірна тема 4" xfId="36" builtinId="41" customBuiltin="1"/>
    <cellStyle name="Колірна тема 5" xfId="40" builtinId="45" customBuiltin="1"/>
    <cellStyle name="Колірна тема 6" xfId="44" builtinId="49" customBuiltin="1"/>
    <cellStyle name="Контрольна клітинка" xfId="19" builtinId="23" customBuiltin="1"/>
    <cellStyle name="Назва" xfId="1" builtinId="15" customBuiltin="1"/>
    <cellStyle name="Нейтральний" xfId="14" builtinId="28" customBuiltin="1"/>
    <cellStyle name="Обчислення" xfId="17" builtinId="22" customBuiltin="1"/>
    <cellStyle name="Підсумок" xfId="23" builtinId="25" customBuiltin="1"/>
    <cellStyle name="Поганий" xfId="13" builtinId="27" customBuiltin="1"/>
    <cellStyle name="Примітка" xfId="21" builtinId="10" customBuiltin="1"/>
    <cellStyle name="Результат" xfId="16" builtinId="21" customBuiltin="1"/>
    <cellStyle name="Текст попередження" xfId="20" builtinId="11" customBuiltin="1"/>
    <cellStyle name="Текст пояснення" xfId="22" builtinId="53" customBuiltin="1"/>
    <cellStyle name="Фінансовий" xfId="4" builtinId="3" customBuiltin="1"/>
    <cellStyle name="Фінансовий [0]" xfId="5" builtinId="6" customBuiltin="1"/>
  </cellStyles>
  <dxfs count="1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  <numFmt numFmtId="12" formatCode="#,##0.00&quot;₴&quot;;[Red]\-#,##0.00&quot;₴&quot;"/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  <numFmt numFmtId="12" formatCode="#,##0.00&quot;₴&quot;;[Red]\-#,##0.00&quot;₴&quot;"/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2" formatCode="#,##0.00&quot;₴&quot;;[Red]\-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2" formatCode="#,##0.00&quot;₴&quot;;[Red]\-#,##0.00&quot;₴&quot;"/>
    </dxf>
    <dxf>
      <font>
        <strike val="0"/>
        <outline val="0"/>
        <shadow val="0"/>
        <u val="none"/>
        <vertAlign val="baseline"/>
        <name val="Century Gothic"/>
        <family val="2"/>
        <charset val="204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0" formatCode="General"/>
      <alignment horizontal="righ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0" formatCode="General"/>
      <alignment horizontal="right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9" formatCode="#,##0.00\ &quot;₴&quot;;[Red]#,##0.00\ 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9" formatCode="#,##0.00\ &quot;₴&quot;;[Red]#,##0.00\ 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9" formatCode="#,##0.00\ &quot;₴&quot;;[Red]#,##0.00\ &quot;₴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9" formatCode="#,##0.00\ &quot;₴&quot;;[Red]#,##0.00\ &quot;₴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6" formatCode="#,##0.00;[Red]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6" formatCode="#,##0.00;[Red]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9" formatCode="#,##0.00\ &quot;₴&quot;;[Red]#,##0.00\ &quot;₴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9" formatCode="#,##0.00\ &quot;₴&quot;;[Red]#,##0.00\ &quot;₴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69" formatCode="#,##0.00\ &quot;₴&quot;;[Red]#,##0.00\ &quot;₴&quot;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numFmt numFmtId="169" formatCode="#,##0.00\ &quot;₴&quot;;[Red]#,##0.00\ 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9" formatCode="#,##0.00\ &quot;₴&quot;;[Red]#,##0.00\ 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9" formatCode="#,##0.00\ &quot;₴&quot;;[Red]#,##0.00\ 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9" formatCode="#,##0.00\ &quot;₴&quot;;[Red]#,##0.00\ 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9" formatCode="#,##0.00\ &quot;₴&quot;;[Red]#,##0.00\ 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fgColor theme="0" tint="-0.14996795556505021"/>
          <bgColor theme="0" tint="-4.9989318521683403E-2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 tint="-0.24994659260841701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СвітлийСтильТаблиці1 2" pivot="0" count="8" xr9:uid="{00000000-0011-0000-FFFF-FFFF00000000}">
      <tableStyleElement type="wholeTable" dxfId="139"/>
      <tableStyleElement type="headerRow" dxfId="138"/>
      <tableStyleElement type="totalRow" dxfId="137"/>
      <tableStyleElement type="firstColumn" dxfId="136"/>
      <tableStyleElement type="lastColumn" dxfId="135"/>
      <tableStyleElement type="firstRowStripe" dxfId="134"/>
      <tableStyleElement type="secondRowStripe" dxfId="133"/>
      <tableStyleElement type="firstColumnStripe" dxfId="1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'Зведення прибутку й збитків'!$B$5</c:f>
              <c:strCache>
                <c:ptCount val="1"/>
                <c:pt idx="0">
                  <c:v>Загальний прибуток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'Зведення прибутку й збитків'!$C$4:$D$4</c:f>
              <c:strCache>
                <c:ptCount val="2"/>
                <c:pt idx="0">
                  <c:v>Орієнтовно</c:v>
                </c:pt>
                <c:pt idx="1">
                  <c:v>Фактично</c:v>
                </c:pt>
              </c:strCache>
            </c:strRef>
          </c:cat>
          <c:val>
            <c:numRef>
              <c:f>'Зведення прибутку й збитків'!$C$5:$D$5</c:f>
              <c:numCache>
                <c:formatCode>"₴"#,##0.00_);[Red]\("₴"#,##0.00\)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'Зведення прибутку й збитків'!$B$6</c:f>
              <c:strCache>
                <c:ptCount val="1"/>
                <c:pt idx="0">
                  <c:v>Загальні витрати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'Зведення прибутку й збитків'!$C$4:$D$4</c:f>
              <c:strCache>
                <c:ptCount val="2"/>
                <c:pt idx="0">
                  <c:v>Орієнтовно</c:v>
                </c:pt>
                <c:pt idx="1">
                  <c:v>Фактично</c:v>
                </c:pt>
              </c:strCache>
            </c:strRef>
          </c:cat>
          <c:val>
            <c:numRef>
              <c:f>'Зведення прибутку й збитків'!$C$6:$D$6</c:f>
              <c:numCache>
                <c:formatCode>"₴"#,##0.00_);[Red]\("₴"#,##0.00\)</c:formatCode>
                <c:ptCount val="2"/>
                <c:pt idx="0">
                  <c:v>882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uk-UA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192440424338865"/>
          <c:y val="0.19729597769725504"/>
          <c:w val="0.64430832776932234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"/>
              <a:cs typeface="Arial" panose="020B0604020202020204" pitchFamily="34" charset="0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76198</xdr:colOff>
      <xdr:row>1</xdr:row>
      <xdr:rowOff>104773</xdr:rowOff>
    </xdr:from>
    <xdr:to>
      <xdr:col>7</xdr:col>
      <xdr:colOff>28575</xdr:colOff>
      <xdr:row>11</xdr:row>
      <xdr:rowOff>152400</xdr:rowOff>
    </xdr:to>
    <xdr:graphicFrame macro="">
      <xdr:nvGraphicFramePr>
        <xdr:cNvPr id="3073" name="Діаграма 1" descr="Гістограма порівняння орієнтовного та фактичного доходу й витрат.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итратиНаМісцеПроведення" displayName="ВитратиНаМісцеПроведення" ref="B6:D11" totalsRowCount="1" headerRowDxfId="127" dataDxfId="125" totalsRowDxfId="126">
  <autoFilter ref="B6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Місце проведення" totalsRowLabel="Підсумок" dataDxfId="131" totalsRowDxfId="130"/>
    <tableColumn id="2" xr3:uid="{00000000-0010-0000-0000-000002000000}" name="Орієнтовно" totalsRowFunction="sum" dataDxfId="17" totalsRowDxfId="129"/>
    <tableColumn id="3" xr3:uid="{00000000-0010-0000-0000-000003000000}" name="Фактично" totalsRowFunction="sum" dataDxfId="16" totalsRowDxfId="128"/>
  </tableColumns>
  <tableStyleInfo name="СвітлийСтильТаблиці1 2"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витрати на місце проведення в цю таблицю. Загальна сума автоматично обчислюється в кінці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УчасникиВиставкиТаПостачальники" displayName="УчасникиВиставкиТаПостачальники" ref="B18:G22" totalsRowCount="1" headerRowDxfId="55" dataDxfId="53" totalsRowDxfId="54">
  <autoFilter ref="B18:G21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Орієнтовна кількість" totalsRowLabel="Підсумок" dataDxfId="62" totalsRowDxfId="61"/>
    <tableColumn id="2" xr3:uid="{00000000-0010-0000-0900-000002000000}" name="Фактична кількість" dataDxfId="60" totalsRowDxfId="59"/>
    <tableColumn id="3" xr3:uid="{00000000-0010-0000-0900-000003000000}" name="Тип" dataDxfId="58" totalsRowDxfId="57"/>
    <tableColumn id="4" xr3:uid="{00000000-0010-0000-0900-000004000000}" name="Ціна" dataDxfId="25" totalsRowDxfId="56"/>
    <tableColumn id="5" xr3:uid="{00000000-0010-0000-0900-000005000000}" name="Орієнтовний прибуток" totalsRowFunction="sum" dataDxfId="24" totalsRowDxfId="27">
      <calculatedColumnFormula>B19*E19</calculatedColumnFormula>
    </tableColumn>
    <tableColumn id="6" xr3:uid="{00000000-0010-0000-0900-000006000000}" name="Фактичний прибуток" totalsRowFunction="sum" dataDxfId="23" totalsRowDxfId="26">
      <calculatedColumnFormula>C19*E19</calculatedColumnFormula>
    </tableColumn>
  </tableColumns>
  <tableStyleInfo name="СвітлийСтильТаблиці1 2" showFirstColumn="0" showLastColumn="0" showRowStripes="1" showColumnStripes="0"/>
  <extLst>
    <ext xmlns:x14="http://schemas.microsoft.com/office/spreadsheetml/2009/9/main" uri="{504A1905-F514-4f6f-8877-14C23A59335A}">
      <x14:table altTextSummary="Введіть орієнтовну та фактичну кількість учасників виставки та постачальників, тип стенда й ціну в цю таблицю. Орієнтовний і фактичний дохід від учасників виставки за кожним типом стенда та підсумки обчислюються автоматично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КількістьПроданихТоварів" displayName="КількістьПроданихТоварів" ref="B24:G29" totalsRowCount="1" headerRowDxfId="45" dataDxfId="43" totalsRowDxfId="44">
  <autoFilter ref="B24:G2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Орієнтовна кількість" totalsRowLabel="Підсумок" dataDxfId="52" totalsRowDxfId="51"/>
    <tableColumn id="2" xr3:uid="{00000000-0010-0000-0A00-000002000000}" name="Фактична кількість" dataDxfId="50" totalsRowDxfId="49"/>
    <tableColumn id="3" xr3:uid="{00000000-0010-0000-0A00-000003000000}" name="Тип" dataDxfId="48" totalsRowDxfId="47"/>
    <tableColumn id="4" xr3:uid="{00000000-0010-0000-0A00-000004000000}" name="Ціна" dataDxfId="22" totalsRowDxfId="46"/>
    <tableColumn id="5" xr3:uid="{00000000-0010-0000-0A00-000005000000}" name="Орієнтовний прибуток" totalsRowFunction="sum" dataDxfId="21" totalsRowDxfId="19">
      <calculatedColumnFormula>B25*E25</calculatedColumnFormula>
    </tableColumn>
    <tableColumn id="6" xr3:uid="{00000000-0010-0000-0A00-000006000000}" name="Фактичний прибуток" totalsRowFunction="sum" dataDxfId="20" totalsRowDxfId="18">
      <calculatedColumnFormula>C25*E25</calculatedColumnFormula>
    </tableColumn>
  </tableColumns>
  <tableStyleInfo name="СвітлийСтильТаблиці1 2" showFirstColumn="0" showLastColumn="0" showRowStripes="1" showColumnStripes="0"/>
  <extLst>
    <ext xmlns:x14="http://schemas.microsoft.com/office/spreadsheetml/2009/9/main" uri="{504A1905-F514-4f6f-8877-14C23A59335A}">
      <x14:table altTextSummary="Введіть орієнтовну та фактичну кількість проданих товарів, тип і ціну в цю таблицю. Орієнтовний і фактичний дохід від збуту та підсумки обчислюються автоматично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053438-C393-4A6F-85EB-6141CE2E580F}" name="Зведення" displayName="Зведення" ref="B4:D6" headerRowDxfId="40" dataDxfId="41" totalsRowDxfId="3">
  <autoFilter ref="B4:D6" xr:uid="{E2E1E93F-962E-4908-B5FF-C49FFDD203EC}">
    <filterColumn colId="0" hiddenButton="1"/>
    <filterColumn colId="1" hiddenButton="1"/>
    <filterColumn colId="2" hiddenButton="1"/>
  </autoFilter>
  <tableColumns count="3">
    <tableColumn id="1" xr3:uid="{F67213F1-F34B-417E-9245-0F02F8ACA01B}" name=" Усього" totalsRowLabel="Підсумок" dataDxfId="42" totalsRowDxfId="0"/>
    <tableColumn id="2" xr3:uid="{B31A4B15-FE6A-45D0-A35F-8DEBCAB99AF7}" name="Орієнтовно" dataDxfId="39" totalsRowDxfId="1">
      <calculatedColumnFormula>Прибуток!F4</calculatedColumnFormula>
    </tableColumn>
    <tableColumn id="3" xr3:uid="{D633F0A4-A59C-4679-9F1C-8D364B0C972E}" name="Фактично" totalsRowFunction="sum" dataDxfId="38" totalsRowDxfId="2">
      <calculatedColumnFormula>Прибуток!G4</calculatedColumnFormula>
    </tableColumn>
  </tableColumns>
  <tableStyleInfo name="СвітлийСтильТаблиці1 2" showFirstColumn="0" showLastColumn="0" showRowStripes="1" showColumnStripes="0"/>
  <extLst>
    <ext xmlns:x14="http://schemas.microsoft.com/office/spreadsheetml/2009/9/main" uri="{504A1905-F514-4f6f-8877-14C23A59335A}">
      <x14:table altTextSummary="Загальні орієнтовні та фактичні доходи й витрати автоматично оновлюються в цій таблиці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ВитратиНаЛегкіЗакуски" displayName="ВитратиНаЛегкіЗакуски" ref="F6:H11" totalsRowCount="1" headerRowDxfId="120" dataDxfId="118" totalsRowDxfId="119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Легкі закуски" totalsRowLabel="Підсумок" dataDxfId="124" totalsRowDxfId="123"/>
    <tableColumn id="2" xr3:uid="{00000000-0010-0000-0100-000002000000}" name="Орієнтовно" totalsRowFunction="sum" dataDxfId="15" totalsRowDxfId="122"/>
    <tableColumn id="3" xr3:uid="{00000000-0010-0000-0100-000003000000}" name="Фактично" totalsRowFunction="sum" dataDxfId="14" totalsRowDxfId="121"/>
  </tableColumns>
  <tableStyleInfo name="СвітлийСтильТаблиці1 2"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витрати на легкі закуски в цю таблицю. Загальна сума автоматично обчислюється в кінці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ВитратиНаПрикраси" displayName="ВитратиНаПрикраси" ref="B13:D19" totalsRowCount="1" headerRowDxfId="113" dataDxfId="111" totalsRowDxfId="112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Прикраси" totalsRowLabel="Підсумок" dataDxfId="117" totalsRowDxfId="116"/>
    <tableColumn id="2" xr3:uid="{00000000-0010-0000-0200-000002000000}" name="Орієнтовно" totalsRowFunction="sum" dataDxfId="13" totalsRowDxfId="115"/>
    <tableColumn id="3" xr3:uid="{00000000-0010-0000-0200-000003000000}" name="Фактично" totalsRowFunction="sum" dataDxfId="12" totalsRowDxfId="114"/>
  </tableColumns>
  <tableStyleInfo name="СвітлийСтильТаблиці1 2"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витрати на прикраси в цю таблицю. Загальна сума автоматично обчислюється в кінці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ВитратиНаПрограму" displayName="ВитратиНаПрограму" ref="F13:H19" totalsRowCount="1" headerRowDxfId="106" dataDxfId="104" totalsRowDxfId="105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Програма" totalsRowLabel="Підсумок" dataDxfId="110" totalsRowDxfId="109"/>
    <tableColumn id="2" xr3:uid="{00000000-0010-0000-0300-000002000000}" name="Орієнтовно" totalsRowFunction="sum" dataDxfId="11" totalsRowDxfId="108"/>
    <tableColumn id="3" xr3:uid="{00000000-0010-0000-0300-000003000000}" name="Фактично" totalsRowFunction="sum" dataDxfId="10" totalsRowDxfId="107"/>
  </tableColumns>
  <tableStyleInfo name="СвітлийСтильТаблиці1 2"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витрати на програму в цю таблицю. Загальна сума автоматично обчислюється в кінці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ВитратиНаРекламу" displayName="ВитратиНаРекламу" ref="B21:D25" totalsRowCount="1" headerRowDxfId="99" dataDxfId="97" totalsRowDxfId="98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Реклама" totalsRowLabel="Підсумок" dataDxfId="103" totalsRowDxfId="102"/>
    <tableColumn id="2" xr3:uid="{00000000-0010-0000-0400-000002000000}" name="Орієнтовно" totalsRowFunction="sum" dataDxfId="9" totalsRowDxfId="101"/>
    <tableColumn id="3" xr3:uid="{00000000-0010-0000-0400-000003000000}" name="Фактично" totalsRowFunction="sum" dataDxfId="8" totalsRowDxfId="100"/>
  </tableColumns>
  <tableStyleInfo name="СвітлийСтильТаблиці1 2"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витрати на рекламу в цю таблицю. Загальна сума автоматично обчислюється в кінці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ВитратиНаПризи" displayName="ВитратиНаПризи" ref="F21:H24" totalsRowCount="1" headerRowDxfId="92" dataDxfId="90" totalsRowDxfId="91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Призи" totalsRowLabel="Підсумок" dataDxfId="96" totalsRowDxfId="95"/>
    <tableColumn id="2" xr3:uid="{00000000-0010-0000-0500-000002000000}" name="Орієнтовно" totalsRowFunction="sum" dataDxfId="7" totalsRowDxfId="94"/>
    <tableColumn id="3" xr3:uid="{00000000-0010-0000-0500-000003000000}" name="Фактично" totalsRowFunction="sum" dataDxfId="6" totalsRowDxfId="93"/>
  </tableColumns>
  <tableStyleInfo name="СвітлийСтильТаблиці1 2"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витрати на призи в цю таблицю. Загальна сума автоматично обчислюється в кінці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ІншіВитрати" displayName="ІншіВитрати" ref="B27:D32" totalsRowCount="1" headerRowDxfId="85" dataDxfId="83" totalsRowDxfId="84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Різне" totalsRowLabel="Підсумок" dataDxfId="89" totalsRowDxfId="88"/>
    <tableColumn id="2" xr3:uid="{00000000-0010-0000-0600-000002000000}" name="Орієнтовно" totalsRowFunction="sum" dataDxfId="5" totalsRowDxfId="87"/>
    <tableColumn id="3" xr3:uid="{00000000-0010-0000-0600-000003000000}" name="Фактично" totalsRowFunction="sum" dataDxfId="4" totalsRowDxfId="86"/>
  </tableColumns>
  <tableStyleInfo name="СвітлийСтильТаблиці1 2" showFirstColumn="1" showLastColumn="0" showRowStripes="1" showColumnStripes="0"/>
  <extLst>
    <ext xmlns:x14="http://schemas.microsoft.com/office/spreadsheetml/2009/9/main" uri="{504A1905-F514-4f6f-8877-14C23A59335A}">
      <x14:table altTextSummary="Введіть орієнтовні та фактичні інші витрати в цю таблицю. Загальна сума автоматично обчислюється в кінці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Квитки" displayName="Квитки" ref="B6:G10" totalsRowCount="1" headerRowDxfId="75" dataDxfId="73" totalsRowDxfId="74">
  <autoFilter ref="B6:G9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Орієнтовна кількість" totalsRowLabel="Підсумок" dataDxfId="82" totalsRowDxfId="81"/>
    <tableColumn id="2" xr3:uid="{00000000-0010-0000-0700-000002000000}" name="Фактична кількість" dataDxfId="80" totalsRowDxfId="79"/>
    <tableColumn id="3" xr3:uid="{00000000-0010-0000-0700-000003000000}" name="Тип" dataDxfId="78" totalsRowDxfId="77"/>
    <tableColumn id="4" xr3:uid="{00000000-0010-0000-0700-000004000000}" name="Ціна" dataDxfId="37" totalsRowDxfId="76"/>
    <tableColumn id="6" xr3:uid="{00000000-0010-0000-0700-000006000000}" name="Орієнтовний прибуток" totalsRowFunction="sum" dataDxfId="36" totalsRowDxfId="34">
      <calculatedColumnFormula>B7*E7</calculatedColumnFormula>
    </tableColumn>
    <tableColumn id="7" xr3:uid="{00000000-0010-0000-0700-000007000000}" name="Фактичний прибуток" totalsRowFunction="sum" dataDxfId="35" totalsRowDxfId="33">
      <calculatedColumnFormula>C7*E7</calculatedColumnFormula>
    </tableColumn>
  </tableColumns>
  <tableStyleInfo name="СвітлийСтильТаблиці1 2" showFirstColumn="0" showLastColumn="0" showRowStripes="1" showColumnStripes="0"/>
  <extLst>
    <ext xmlns:x14="http://schemas.microsoft.com/office/spreadsheetml/2009/9/main" uri="{504A1905-F514-4f6f-8877-14C23A59335A}">
      <x14:table altTextSummary="Введіть орієнтовну та фактичну кількість квитків, тип і ціну в цю таблицю. Орієнтовний і фактичний дохід від збуту квитків і підсумки обчислюються автоматично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РекламніЛистівки" displayName="РекламніЛистівки" ref="B12:G16" totalsRowCount="1" headerRowDxfId="65" dataDxfId="63" totalsRowDxfId="64">
  <autoFilter ref="B12:G1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Орієнтовна кількість" totalsRowLabel="Підсумок" dataDxfId="72" totalsRowDxfId="71"/>
    <tableColumn id="2" xr3:uid="{00000000-0010-0000-0800-000002000000}" name="Фактична кількість" dataDxfId="70" totalsRowDxfId="69"/>
    <tableColumn id="3" xr3:uid="{00000000-0010-0000-0800-000003000000}" name="Тип" dataDxfId="68" totalsRowDxfId="67"/>
    <tableColumn id="4" xr3:uid="{00000000-0010-0000-0800-000004000000}" name="Ціна" dataDxfId="32" totalsRowDxfId="66"/>
    <tableColumn id="5" xr3:uid="{00000000-0010-0000-0800-000005000000}" name="Орієнтовний прибуток" totalsRowFunction="sum" dataDxfId="31" totalsRowDxfId="29">
      <calculatedColumnFormula>B13*E13</calculatedColumnFormula>
    </tableColumn>
    <tableColumn id="6" xr3:uid="{00000000-0010-0000-0800-000006000000}" name="Фактичний прибуток" totalsRowFunction="sum" dataDxfId="30" totalsRowDxfId="28">
      <calculatedColumnFormula>C13*E13</calculatedColumnFormula>
    </tableColumn>
  </tableColumns>
  <tableStyleInfo name="СвітлийСтильТаблиці1 2" showFirstColumn="0" showLastColumn="0" showRowStripes="1" showColumnStripes="0"/>
  <extLst>
    <ext xmlns:x14="http://schemas.microsoft.com/office/spreadsheetml/2009/9/main" uri="{504A1905-F514-4f6f-8877-14C23A59335A}">
      <x14:table altTextSummary="Введіть орієнтовну та фактичну кількість рекламних листівок, тип і ціну в цю таблицю. Орієнтовний і фактичний дохід від реклами та підсумки обчислюю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00B4-02BC-4B65-B20F-7C842CD422DD}">
  <sheetPr>
    <tabColor theme="8" tint="-0.499984740745262"/>
  </sheetPr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95" customWidth="1"/>
    <col min="3" max="3" width="2.7109375" customWidth="1"/>
  </cols>
  <sheetData>
    <row r="1" spans="2:2" s="1" customFormat="1" ht="30" customHeight="1" x14ac:dyDescent="0.2">
      <c r="B1" s="3" t="s">
        <v>0</v>
      </c>
    </row>
    <row r="2" spans="2:2" ht="30" customHeight="1" x14ac:dyDescent="0.25">
      <c r="B2" s="2" t="s">
        <v>1</v>
      </c>
    </row>
    <row r="3" spans="2:2" ht="30" customHeight="1" x14ac:dyDescent="0.25">
      <c r="B3" s="2" t="s">
        <v>89</v>
      </c>
    </row>
    <row r="4" spans="2:2" ht="30" customHeight="1" x14ac:dyDescent="0.25">
      <c r="B4" s="2" t="s">
        <v>91</v>
      </c>
    </row>
    <row r="5" spans="2:2" ht="30" customHeight="1" x14ac:dyDescent="0.25">
      <c r="B5" s="2" t="s">
        <v>90</v>
      </c>
    </row>
    <row r="6" spans="2:2" ht="30" customHeight="1" x14ac:dyDescent="0.25">
      <c r="B6" s="4" t="s">
        <v>2</v>
      </c>
    </row>
    <row r="7" spans="2:2" ht="60" customHeight="1" x14ac:dyDescent="0.25">
      <c r="B7" s="2" t="s">
        <v>3</v>
      </c>
    </row>
    <row r="8" spans="2:2" ht="39.950000000000003" customHeight="1" x14ac:dyDescent="0.25">
      <c r="B8" s="2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H32"/>
  <sheetViews>
    <sheetView showGridLines="0" zoomScaleNormal="100" workbookViewId="0"/>
  </sheetViews>
  <sheetFormatPr defaultColWidth="9.140625" defaultRowHeight="12.75" x14ac:dyDescent="0.2"/>
  <cols>
    <col min="1" max="1" width="2.7109375" style="5" customWidth="1"/>
    <col min="2" max="2" width="38.5703125" style="6" customWidth="1"/>
    <col min="3" max="3" width="15.7109375" style="6" customWidth="1"/>
    <col min="4" max="4" width="22.7109375" style="6" customWidth="1"/>
    <col min="5" max="5" width="3.42578125" style="6" customWidth="1"/>
    <col min="6" max="6" width="32" style="6" customWidth="1"/>
    <col min="7" max="8" width="22.7109375" style="6" customWidth="1"/>
    <col min="9" max="9" width="2.7109375" style="6" customWidth="1"/>
    <col min="10" max="16384" width="9.140625" style="6"/>
  </cols>
  <sheetData>
    <row r="1" spans="1:8" ht="45.75" customHeight="1" x14ac:dyDescent="0.2">
      <c r="A1" s="5" t="s">
        <v>93</v>
      </c>
      <c r="B1" s="27" t="s">
        <v>7</v>
      </c>
      <c r="C1" s="28"/>
      <c r="D1" s="28"/>
      <c r="E1" s="28"/>
      <c r="F1" s="23"/>
      <c r="G1" s="23"/>
      <c r="H1" s="24" t="s">
        <v>45</v>
      </c>
    </row>
    <row r="2" spans="1:8" ht="6.75" customHeight="1" x14ac:dyDescent="0.2">
      <c r="B2" s="7"/>
      <c r="C2" s="7"/>
      <c r="D2" s="7"/>
      <c r="E2" s="8"/>
      <c r="F2" s="8"/>
      <c r="G2" s="8"/>
      <c r="H2" s="9"/>
    </row>
    <row r="3" spans="1:8" s="11" customFormat="1" ht="15" customHeight="1" x14ac:dyDescent="0.2">
      <c r="A3" s="5" t="s">
        <v>5</v>
      </c>
      <c r="B3" s="25" t="s">
        <v>8</v>
      </c>
      <c r="C3" s="10"/>
      <c r="D3" s="10"/>
      <c r="E3" s="10"/>
      <c r="F3" s="10"/>
      <c r="G3" s="26" t="s">
        <v>29</v>
      </c>
      <c r="H3" s="26" t="s">
        <v>30</v>
      </c>
    </row>
    <row r="4" spans="1:8" ht="24" customHeight="1" x14ac:dyDescent="0.2">
      <c r="A4" s="5" t="s">
        <v>6</v>
      </c>
      <c r="B4" s="25"/>
      <c r="C4" s="12"/>
      <c r="D4" s="12"/>
      <c r="E4" s="12"/>
      <c r="F4" s="12"/>
      <c r="G4" s="51">
        <f>SUM(C11,C19,C25,C32,G11,G19,G24)</f>
        <v>882</v>
      </c>
      <c r="H4" s="51">
        <f>SUM(D11,D19,D25,D32,H11,H19,H24)</f>
        <v>333</v>
      </c>
    </row>
    <row r="5" spans="1:8" ht="15" customHeight="1" x14ac:dyDescent="0.2">
      <c r="B5" s="13"/>
      <c r="C5" s="14"/>
      <c r="D5" s="14"/>
      <c r="E5" s="15"/>
      <c r="F5" s="15"/>
      <c r="G5" s="15"/>
      <c r="H5" s="15"/>
    </row>
    <row r="6" spans="1:8" s="19" customFormat="1" ht="20.100000000000001" customHeight="1" x14ac:dyDescent="0.2">
      <c r="A6" s="5" t="s">
        <v>94</v>
      </c>
      <c r="B6" s="16" t="s">
        <v>9</v>
      </c>
      <c r="C6" s="17" t="s">
        <v>29</v>
      </c>
      <c r="D6" s="17" t="s">
        <v>30</v>
      </c>
      <c r="E6" s="18"/>
      <c r="F6" s="16" t="s">
        <v>31</v>
      </c>
      <c r="G6" s="17" t="s">
        <v>29</v>
      </c>
      <c r="H6" s="17" t="s">
        <v>30</v>
      </c>
    </row>
    <row r="7" spans="1:8" ht="15.95" customHeight="1" x14ac:dyDescent="0.2">
      <c r="B7" s="16" t="s">
        <v>10</v>
      </c>
      <c r="C7" s="53">
        <v>500</v>
      </c>
      <c r="D7" s="53"/>
      <c r="E7" s="15"/>
      <c r="F7" s="16" t="s">
        <v>32</v>
      </c>
      <c r="G7" s="53"/>
      <c r="H7" s="53"/>
    </row>
    <row r="8" spans="1:8" ht="15.95" customHeight="1" x14ac:dyDescent="0.2">
      <c r="B8" s="16" t="s">
        <v>11</v>
      </c>
      <c r="C8" s="53"/>
      <c r="D8" s="53"/>
      <c r="E8" s="15"/>
      <c r="F8" s="16" t="s">
        <v>33</v>
      </c>
      <c r="G8" s="53">
        <v>20</v>
      </c>
      <c r="H8" s="53"/>
    </row>
    <row r="9" spans="1:8" ht="15.95" customHeight="1" x14ac:dyDescent="0.2">
      <c r="B9" s="16" t="s">
        <v>12</v>
      </c>
      <c r="C9" s="53"/>
      <c r="D9" s="53"/>
      <c r="E9" s="15"/>
      <c r="F9" s="16" t="s">
        <v>34</v>
      </c>
      <c r="G9" s="53"/>
      <c r="H9" s="53">
        <v>20</v>
      </c>
    </row>
    <row r="10" spans="1:8" ht="15.95" customHeight="1" x14ac:dyDescent="0.2">
      <c r="B10" s="16" t="s">
        <v>13</v>
      </c>
      <c r="C10" s="53"/>
      <c r="D10" s="53"/>
      <c r="E10" s="15"/>
      <c r="F10" s="16" t="s">
        <v>35</v>
      </c>
      <c r="G10" s="53"/>
      <c r="H10" s="53"/>
    </row>
    <row r="11" spans="1:8" ht="15.95" customHeight="1" x14ac:dyDescent="0.2">
      <c r="B11" s="16" t="s">
        <v>88</v>
      </c>
      <c r="C11" s="53">
        <f>SUBTOTAL(109,ВитратиНаМісцеПроведення[Орієнтовно])</f>
        <v>500</v>
      </c>
      <c r="D11" s="53">
        <f>SUBTOTAL(109,ВитратиНаМісцеПроведення[Фактично])</f>
        <v>0</v>
      </c>
      <c r="E11" s="15"/>
      <c r="F11" s="16" t="s">
        <v>88</v>
      </c>
      <c r="G11" s="53">
        <f>SUBTOTAL(109,ВитратиНаЛегкіЗакуски[Орієнтовно])</f>
        <v>20</v>
      </c>
      <c r="H11" s="53">
        <f>SUBTOTAL(109,ВитратиНаЛегкіЗакуски[Фактично])</f>
        <v>20</v>
      </c>
    </row>
    <row r="12" spans="1:8" ht="15" customHeight="1" x14ac:dyDescent="0.2">
      <c r="B12" s="13"/>
      <c r="C12" s="14"/>
      <c r="D12" s="14"/>
      <c r="E12" s="15"/>
      <c r="F12" s="15"/>
      <c r="G12" s="15"/>
      <c r="H12" s="15"/>
    </row>
    <row r="13" spans="1:8" ht="20.100000000000001" customHeight="1" x14ac:dyDescent="0.2">
      <c r="A13" s="5" t="s">
        <v>95</v>
      </c>
      <c r="B13" s="16" t="s">
        <v>14</v>
      </c>
      <c r="C13" s="17" t="s">
        <v>29</v>
      </c>
      <c r="D13" s="17" t="s">
        <v>30</v>
      </c>
      <c r="E13" s="15"/>
      <c r="F13" s="16" t="s">
        <v>36</v>
      </c>
      <c r="G13" s="17" t="s">
        <v>29</v>
      </c>
      <c r="H13" s="17" t="s">
        <v>30</v>
      </c>
    </row>
    <row r="14" spans="1:8" ht="15.95" customHeight="1" x14ac:dyDescent="0.2">
      <c r="B14" s="20" t="s">
        <v>15</v>
      </c>
      <c r="C14" s="55">
        <v>200</v>
      </c>
      <c r="D14" s="55">
        <v>300</v>
      </c>
      <c r="E14" s="15"/>
      <c r="F14" s="20" t="s">
        <v>37</v>
      </c>
      <c r="G14" s="54"/>
      <c r="H14" s="54"/>
    </row>
    <row r="15" spans="1:8" ht="15.95" customHeight="1" x14ac:dyDescent="0.2">
      <c r="B15" s="20" t="s">
        <v>16</v>
      </c>
      <c r="C15" s="55"/>
      <c r="D15" s="55"/>
      <c r="E15" s="15"/>
      <c r="F15" s="20" t="s">
        <v>38</v>
      </c>
      <c r="G15" s="54">
        <v>30</v>
      </c>
      <c r="H15" s="54"/>
    </row>
    <row r="16" spans="1:8" ht="15.95" customHeight="1" x14ac:dyDescent="0.2">
      <c r="B16" s="20" t="s">
        <v>17</v>
      </c>
      <c r="C16" s="55"/>
      <c r="D16" s="55"/>
      <c r="E16" s="15"/>
      <c r="F16" s="20" t="s">
        <v>39</v>
      </c>
      <c r="G16" s="54"/>
      <c r="H16" s="54"/>
    </row>
    <row r="17" spans="1:8" ht="15.95" customHeight="1" x14ac:dyDescent="0.2">
      <c r="B17" s="20" t="s">
        <v>18</v>
      </c>
      <c r="C17" s="55"/>
      <c r="D17" s="55"/>
      <c r="E17" s="15"/>
      <c r="F17" s="20" t="s">
        <v>40</v>
      </c>
      <c r="G17" s="54"/>
      <c r="H17" s="54"/>
    </row>
    <row r="18" spans="1:8" ht="15.95" customHeight="1" x14ac:dyDescent="0.2">
      <c r="B18" s="20" t="s">
        <v>19</v>
      </c>
      <c r="C18" s="55"/>
      <c r="D18" s="55"/>
      <c r="E18" s="15"/>
      <c r="F18" s="20" t="s">
        <v>41</v>
      </c>
      <c r="G18" s="54"/>
      <c r="H18" s="54"/>
    </row>
    <row r="19" spans="1:8" ht="15.95" customHeight="1" x14ac:dyDescent="0.2">
      <c r="B19" s="20" t="s">
        <v>88</v>
      </c>
      <c r="C19" s="55">
        <f>SUBTOTAL(109,ВитратиНаПрикраси[Орієнтовно])</f>
        <v>200</v>
      </c>
      <c r="D19" s="55">
        <f>SUBTOTAL(109,ВитратиНаПрикраси[Фактично])</f>
        <v>300</v>
      </c>
      <c r="E19" s="15"/>
      <c r="F19" s="20" t="s">
        <v>88</v>
      </c>
      <c r="G19" s="54">
        <f>SUBTOTAL(109,ВитратиНаПрограму[Орієнтовно])</f>
        <v>30</v>
      </c>
      <c r="H19" s="54">
        <f>SUBTOTAL(109,ВитратиНаПрограму[Фактично])</f>
        <v>0</v>
      </c>
    </row>
    <row r="20" spans="1:8" ht="15" customHeight="1" x14ac:dyDescent="0.2">
      <c r="B20" s="21"/>
      <c r="C20" s="22"/>
      <c r="D20" s="22"/>
      <c r="E20" s="15"/>
      <c r="F20" s="21"/>
      <c r="G20" s="15"/>
      <c r="H20" s="15"/>
    </row>
    <row r="21" spans="1:8" ht="20.100000000000001" customHeight="1" x14ac:dyDescent="0.2">
      <c r="A21" s="5" t="s">
        <v>96</v>
      </c>
      <c r="B21" s="16" t="s">
        <v>20</v>
      </c>
      <c r="C21" s="17" t="s">
        <v>29</v>
      </c>
      <c r="D21" s="17" t="s">
        <v>30</v>
      </c>
      <c r="E21" s="15"/>
      <c r="F21" s="16" t="s">
        <v>42</v>
      </c>
      <c r="G21" s="17" t="s">
        <v>29</v>
      </c>
      <c r="H21" s="17" t="s">
        <v>30</v>
      </c>
    </row>
    <row r="22" spans="1:8" ht="15.95" customHeight="1" x14ac:dyDescent="0.2">
      <c r="B22" s="20" t="s">
        <v>21</v>
      </c>
      <c r="C22" s="55"/>
      <c r="D22" s="55"/>
      <c r="E22" s="15"/>
      <c r="F22" s="20" t="s">
        <v>43</v>
      </c>
      <c r="G22" s="54"/>
      <c r="H22" s="54"/>
    </row>
    <row r="23" spans="1:8" ht="15.95" customHeight="1" x14ac:dyDescent="0.2">
      <c r="B23" s="20" t="s">
        <v>22</v>
      </c>
      <c r="C23" s="55">
        <v>20</v>
      </c>
      <c r="D23" s="55"/>
      <c r="E23" s="15"/>
      <c r="F23" s="20" t="s">
        <v>44</v>
      </c>
      <c r="G23" s="54">
        <v>100</v>
      </c>
      <c r="H23" s="54"/>
    </row>
    <row r="24" spans="1:8" ht="15.95" customHeight="1" x14ac:dyDescent="0.2">
      <c r="B24" s="20" t="s">
        <v>23</v>
      </c>
      <c r="C24" s="55"/>
      <c r="D24" s="55"/>
      <c r="E24" s="15"/>
      <c r="F24" s="20" t="s">
        <v>88</v>
      </c>
      <c r="G24" s="54">
        <f>SUBTOTAL(109,ВитратиНаПризи[Орієнтовно])</f>
        <v>100</v>
      </c>
      <c r="H24" s="54">
        <f>SUBTOTAL(109,ВитратиНаПризи[Фактично])</f>
        <v>0</v>
      </c>
    </row>
    <row r="25" spans="1:8" ht="15.95" customHeight="1" x14ac:dyDescent="0.2">
      <c r="B25" s="20" t="s">
        <v>88</v>
      </c>
      <c r="C25" s="55">
        <f>SUBTOTAL(109,ВитратиНаРекламу[Орієнтовно])</f>
        <v>20</v>
      </c>
      <c r="D25" s="55">
        <f>SUBTOTAL(109,ВитратиНаРекламу[Фактично])</f>
        <v>0</v>
      </c>
      <c r="E25" s="15"/>
      <c r="F25" s="15"/>
      <c r="G25" s="15"/>
      <c r="H25" s="15"/>
    </row>
    <row r="26" spans="1:8" ht="15" customHeight="1" x14ac:dyDescent="0.2">
      <c r="B26" s="21"/>
      <c r="C26" s="22"/>
      <c r="D26" s="22"/>
      <c r="E26" s="15"/>
      <c r="F26" s="15"/>
      <c r="G26" s="15"/>
      <c r="H26" s="15"/>
    </row>
    <row r="27" spans="1:8" ht="20.100000000000001" customHeight="1" x14ac:dyDescent="0.2">
      <c r="A27" s="5" t="s">
        <v>97</v>
      </c>
      <c r="B27" s="16" t="s">
        <v>24</v>
      </c>
      <c r="C27" s="17" t="s">
        <v>29</v>
      </c>
      <c r="D27" s="17" t="s">
        <v>30</v>
      </c>
      <c r="E27" s="15"/>
      <c r="F27" s="15"/>
      <c r="G27" s="15"/>
      <c r="H27" s="15"/>
    </row>
    <row r="28" spans="1:8" ht="15.95" customHeight="1" x14ac:dyDescent="0.2">
      <c r="B28" s="20" t="s">
        <v>25</v>
      </c>
      <c r="C28" s="55"/>
      <c r="D28" s="55">
        <v>13</v>
      </c>
      <c r="E28" s="15"/>
      <c r="F28" s="15"/>
      <c r="G28" s="15"/>
      <c r="H28" s="15"/>
    </row>
    <row r="29" spans="1:8" ht="15.95" customHeight="1" x14ac:dyDescent="0.2">
      <c r="B29" s="20" t="s">
        <v>26</v>
      </c>
      <c r="C29" s="55">
        <v>12</v>
      </c>
      <c r="D29" s="55"/>
      <c r="E29" s="15"/>
      <c r="F29" s="15"/>
      <c r="G29" s="15"/>
      <c r="H29" s="15"/>
    </row>
    <row r="30" spans="1:8" ht="15.95" customHeight="1" x14ac:dyDescent="0.2">
      <c r="B30" s="20" t="s">
        <v>27</v>
      </c>
      <c r="C30" s="55"/>
      <c r="D30" s="55"/>
      <c r="E30" s="15"/>
      <c r="F30" s="15"/>
      <c r="G30" s="15"/>
      <c r="H30" s="15"/>
    </row>
    <row r="31" spans="1:8" ht="15.95" customHeight="1" x14ac:dyDescent="0.2">
      <c r="B31" s="20" t="s">
        <v>28</v>
      </c>
      <c r="C31" s="55"/>
      <c r="D31" s="55"/>
      <c r="E31" s="15"/>
      <c r="F31" s="15"/>
      <c r="G31" s="15"/>
      <c r="H31" s="15"/>
    </row>
    <row r="32" spans="1:8" ht="15.95" customHeight="1" x14ac:dyDescent="0.2">
      <c r="B32" s="16" t="s">
        <v>88</v>
      </c>
      <c r="C32" s="53">
        <f>SUBTOTAL(109,ІншіВитрати[Орієнтовно])</f>
        <v>12</v>
      </c>
      <c r="D32" s="53">
        <f>SUBTOTAL(109,ІншіВитрати[Фактично])</f>
        <v>13</v>
      </c>
    </row>
  </sheetData>
  <mergeCells count="1">
    <mergeCell ref="B3:B4"/>
  </mergeCells>
  <phoneticPr fontId="2" type="noConversion"/>
  <pageMargins left="0.7" right="0.7" top="0.75" bottom="0.75" header="0.3" footer="0.3"/>
  <pageSetup paperSize="9" fitToHeight="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H29"/>
  <sheetViews>
    <sheetView showGridLines="0" zoomScaleNormal="100" zoomScaleSheetLayoutView="75" workbookViewId="0"/>
  </sheetViews>
  <sheetFormatPr defaultColWidth="9.140625" defaultRowHeight="12.75" x14ac:dyDescent="0.2"/>
  <cols>
    <col min="1" max="1" width="2.7109375" style="5" customWidth="1"/>
    <col min="2" max="2" width="37.7109375" style="6" customWidth="1"/>
    <col min="3" max="3" width="15.7109375" style="6" customWidth="1"/>
    <col min="4" max="5" width="23.140625" style="6" customWidth="1"/>
    <col min="6" max="6" width="26.42578125" style="6" customWidth="1"/>
    <col min="7" max="7" width="23.140625" style="6" customWidth="1"/>
    <col min="8" max="8" width="2.7109375" style="6" customWidth="1"/>
    <col min="9" max="16384" width="9.140625" style="6"/>
  </cols>
  <sheetData>
    <row r="1" spans="1:8" ht="45.75" customHeight="1" x14ac:dyDescent="0.2">
      <c r="A1" s="5" t="s">
        <v>92</v>
      </c>
      <c r="B1" s="27" t="str">
        <f>Витрати!B1</f>
        <v>Бюджет заходу</v>
      </c>
      <c r="C1" s="28"/>
      <c r="D1" s="28"/>
      <c r="E1" s="23"/>
      <c r="F1" s="23"/>
      <c r="G1" s="24" t="s">
        <v>76</v>
      </c>
    </row>
    <row r="2" spans="1:8" ht="6.75" customHeight="1" x14ac:dyDescent="0.2">
      <c r="B2" s="7"/>
      <c r="C2" s="7"/>
      <c r="D2" s="7"/>
      <c r="E2" s="8"/>
      <c r="F2" s="8"/>
      <c r="G2" s="8"/>
      <c r="H2" s="9"/>
    </row>
    <row r="3" spans="1:8" s="11" customFormat="1" ht="15" customHeight="1" x14ac:dyDescent="0.2">
      <c r="A3" s="5" t="s">
        <v>46</v>
      </c>
      <c r="B3" s="25" t="s">
        <v>56</v>
      </c>
      <c r="C3" s="10"/>
      <c r="D3" s="10"/>
      <c r="E3" s="10"/>
      <c r="F3" s="26" t="s">
        <v>29</v>
      </c>
      <c r="G3" s="26" t="s">
        <v>30</v>
      </c>
    </row>
    <row r="4" spans="1:8" ht="24" customHeight="1" x14ac:dyDescent="0.2">
      <c r="A4" s="5" t="s">
        <v>47</v>
      </c>
      <c r="B4" s="25"/>
      <c r="C4" s="12"/>
      <c r="D4" s="12"/>
      <c r="E4" s="12"/>
      <c r="F4" s="51">
        <f>SUM(Квитки[[#Totals],[Орієнтовний прибуток]],РекламніЛистівки[[#Totals],[Орієнтовний прибуток]],УчасникиВиставкиТаПостачальники[[#Totals],[Орієнтовний прибуток]],КількістьПроданихТоварів[[#Totals],[Орієнтовний прибуток]])</f>
        <v>1936</v>
      </c>
      <c r="G4" s="51">
        <f>SUM(Квитки[[#Totals],[Фактичний прибуток]],РекламніЛистівки[[#Totals],[Фактичний прибуток]],УчасникиВиставкиТаПостачальники[[#Totals],[Фактичний прибуток]],КількістьПроданихТоварів[[#Totals],[Фактичний прибуток]])</f>
        <v>1831</v>
      </c>
    </row>
    <row r="5" spans="1:8" ht="35.1" customHeight="1" x14ac:dyDescent="0.25">
      <c r="A5" s="5" t="s">
        <v>48</v>
      </c>
      <c r="B5" s="29" t="s">
        <v>57</v>
      </c>
      <c r="C5" s="30"/>
      <c r="D5" s="30"/>
      <c r="E5" s="30"/>
      <c r="F5" s="30"/>
      <c r="G5" s="30"/>
    </row>
    <row r="6" spans="1:8" ht="20.100000000000001" customHeight="1" x14ac:dyDescent="0.2">
      <c r="A6" s="5" t="s">
        <v>49</v>
      </c>
      <c r="B6" s="31" t="s">
        <v>58</v>
      </c>
      <c r="C6" s="31" t="s">
        <v>62</v>
      </c>
      <c r="D6" s="31" t="s">
        <v>63</v>
      </c>
      <c r="E6" s="31" t="s">
        <v>74</v>
      </c>
      <c r="F6" s="31" t="s">
        <v>75</v>
      </c>
      <c r="G6" s="31" t="s">
        <v>77</v>
      </c>
    </row>
    <row r="7" spans="1:8" ht="15.95" customHeight="1" x14ac:dyDescent="0.2">
      <c r="B7" s="31">
        <v>300</v>
      </c>
      <c r="C7" s="31">
        <v>278</v>
      </c>
      <c r="D7" s="31" t="s">
        <v>64</v>
      </c>
      <c r="E7" s="52">
        <v>5</v>
      </c>
      <c r="F7" s="52">
        <f>B7*E7</f>
        <v>1500</v>
      </c>
      <c r="G7" s="52">
        <f>C7*E7</f>
        <v>1390</v>
      </c>
    </row>
    <row r="8" spans="1:8" ht="15.95" customHeight="1" x14ac:dyDescent="0.2">
      <c r="B8" s="31">
        <v>197</v>
      </c>
      <c r="C8" s="31">
        <v>195</v>
      </c>
      <c r="D8" s="31" t="s">
        <v>65</v>
      </c>
      <c r="E8" s="52">
        <v>2</v>
      </c>
      <c r="F8" s="52">
        <f>B8*E8</f>
        <v>394</v>
      </c>
      <c r="G8" s="52">
        <f>C8*E8</f>
        <v>390</v>
      </c>
    </row>
    <row r="9" spans="1:8" ht="15.75" customHeight="1" x14ac:dyDescent="0.2">
      <c r="B9" s="31">
        <v>42</v>
      </c>
      <c r="C9" s="31">
        <v>51</v>
      </c>
      <c r="D9" s="31" t="s">
        <v>66</v>
      </c>
      <c r="E9" s="52">
        <v>1</v>
      </c>
      <c r="F9" s="52">
        <f>B9*E9</f>
        <v>42</v>
      </c>
      <c r="G9" s="52">
        <f>C9*E9</f>
        <v>51</v>
      </c>
    </row>
    <row r="10" spans="1:8" ht="15.95" customHeight="1" x14ac:dyDescent="0.2">
      <c r="B10" s="31" t="s">
        <v>88</v>
      </c>
      <c r="C10" s="31"/>
      <c r="D10" s="31"/>
      <c r="E10" s="31"/>
      <c r="F10" s="52">
        <f>SUBTOTAL(109,Квитки[Орієнтовний прибуток])</f>
        <v>1936</v>
      </c>
      <c r="G10" s="52">
        <f>SUBTOTAL(109,Квитки[Фактичний прибуток])</f>
        <v>1831</v>
      </c>
    </row>
    <row r="11" spans="1:8" ht="35.1" customHeight="1" x14ac:dyDescent="0.25">
      <c r="A11" s="5" t="s">
        <v>50</v>
      </c>
      <c r="B11" s="29" t="s">
        <v>59</v>
      </c>
      <c r="C11" s="30"/>
      <c r="D11" s="30"/>
      <c r="E11" s="30"/>
      <c r="F11" s="30"/>
      <c r="G11" s="30"/>
    </row>
    <row r="12" spans="1:8" ht="20.100000000000001" customHeight="1" x14ac:dyDescent="0.2">
      <c r="A12" s="5" t="s">
        <v>51</v>
      </c>
      <c r="B12" s="31" t="s">
        <v>58</v>
      </c>
      <c r="C12" s="31" t="s">
        <v>62</v>
      </c>
      <c r="D12" s="31" t="s">
        <v>63</v>
      </c>
      <c r="E12" s="31" t="s">
        <v>74</v>
      </c>
      <c r="F12" s="31" t="s">
        <v>75</v>
      </c>
      <c r="G12" s="31" t="s">
        <v>77</v>
      </c>
    </row>
    <row r="13" spans="1:8" ht="15.95" customHeight="1" x14ac:dyDescent="0.2">
      <c r="B13" s="31">
        <v>12</v>
      </c>
      <c r="C13" s="31"/>
      <c r="D13" s="31" t="s">
        <v>67</v>
      </c>
      <c r="E13" s="52"/>
      <c r="F13" s="52">
        <f>B13*E13</f>
        <v>0</v>
      </c>
      <c r="G13" s="52">
        <f>C13*E13</f>
        <v>0</v>
      </c>
    </row>
    <row r="14" spans="1:8" ht="15.95" customHeight="1" x14ac:dyDescent="0.2">
      <c r="B14" s="31"/>
      <c r="C14" s="31">
        <v>158</v>
      </c>
      <c r="D14" s="31" t="s">
        <v>68</v>
      </c>
      <c r="E14" s="52"/>
      <c r="F14" s="52">
        <f>B14*E14</f>
        <v>0</v>
      </c>
      <c r="G14" s="52">
        <f>C14*E14</f>
        <v>0</v>
      </c>
    </row>
    <row r="15" spans="1:8" ht="15.95" customHeight="1" x14ac:dyDescent="0.2">
      <c r="B15" s="31">
        <v>4</v>
      </c>
      <c r="C15" s="31"/>
      <c r="D15" s="31" t="s">
        <v>69</v>
      </c>
      <c r="E15" s="52"/>
      <c r="F15" s="52">
        <f>B15*E15</f>
        <v>0</v>
      </c>
      <c r="G15" s="52">
        <f>C15*E15</f>
        <v>0</v>
      </c>
    </row>
    <row r="16" spans="1:8" ht="15.95" customHeight="1" x14ac:dyDescent="0.2">
      <c r="B16" s="31" t="s">
        <v>88</v>
      </c>
      <c r="C16" s="31"/>
      <c r="D16" s="31"/>
      <c r="E16" s="31"/>
      <c r="F16" s="52">
        <f>SUBTOTAL(109,РекламніЛистівки[Орієнтовний прибуток])</f>
        <v>0</v>
      </c>
      <c r="G16" s="52">
        <f>SUBTOTAL(109,РекламніЛистівки[Фактичний прибуток])</f>
        <v>0</v>
      </c>
    </row>
    <row r="17" spans="1:7" ht="35.1" customHeight="1" x14ac:dyDescent="0.25">
      <c r="A17" s="5" t="s">
        <v>52</v>
      </c>
      <c r="B17" s="29" t="s">
        <v>60</v>
      </c>
      <c r="C17" s="30"/>
      <c r="D17" s="30"/>
      <c r="E17" s="30"/>
      <c r="F17" s="30"/>
      <c r="G17" s="30"/>
    </row>
    <row r="18" spans="1:7" ht="20.100000000000001" customHeight="1" x14ac:dyDescent="0.2">
      <c r="A18" s="5" t="s">
        <v>53</v>
      </c>
      <c r="B18" s="31" t="s">
        <v>58</v>
      </c>
      <c r="C18" s="31" t="s">
        <v>62</v>
      </c>
      <c r="D18" s="31" t="s">
        <v>63</v>
      </c>
      <c r="E18" s="31" t="s">
        <v>74</v>
      </c>
      <c r="F18" s="31" t="s">
        <v>75</v>
      </c>
      <c r="G18" s="31" t="s">
        <v>77</v>
      </c>
    </row>
    <row r="19" spans="1:7" ht="15.95" customHeight="1" x14ac:dyDescent="0.2">
      <c r="B19" s="31">
        <v>23</v>
      </c>
      <c r="C19" s="31"/>
      <c r="D19" s="31" t="s">
        <v>70</v>
      </c>
      <c r="E19" s="52"/>
      <c r="F19" s="52">
        <f>B19*E19</f>
        <v>0</v>
      </c>
      <c r="G19" s="52">
        <f>C19*E19</f>
        <v>0</v>
      </c>
    </row>
    <row r="20" spans="1:7" ht="15.95" customHeight="1" x14ac:dyDescent="0.2">
      <c r="B20" s="31">
        <v>354</v>
      </c>
      <c r="C20" s="31"/>
      <c r="D20" s="31" t="s">
        <v>71</v>
      </c>
      <c r="E20" s="52"/>
      <c r="F20" s="52">
        <f>B20*E20</f>
        <v>0</v>
      </c>
      <c r="G20" s="52">
        <f>C20*E20</f>
        <v>0</v>
      </c>
    </row>
    <row r="21" spans="1:7" ht="15.95" customHeight="1" x14ac:dyDescent="0.2">
      <c r="B21" s="31">
        <v>56</v>
      </c>
      <c r="C21" s="31"/>
      <c r="D21" s="31" t="s">
        <v>72</v>
      </c>
      <c r="E21" s="52"/>
      <c r="F21" s="52">
        <f>B21*E21</f>
        <v>0</v>
      </c>
      <c r="G21" s="52">
        <f>C21*E21</f>
        <v>0</v>
      </c>
    </row>
    <row r="22" spans="1:7" ht="15.95" customHeight="1" x14ac:dyDescent="0.2">
      <c r="B22" s="31" t="s">
        <v>88</v>
      </c>
      <c r="C22" s="31"/>
      <c r="D22" s="31"/>
      <c r="E22" s="31"/>
      <c r="F22" s="52">
        <f>SUBTOTAL(109,УчасникиВиставкиТаПостачальники[Орієнтовний прибуток])</f>
        <v>0</v>
      </c>
      <c r="G22" s="52">
        <f>SUBTOTAL(109,УчасникиВиставкиТаПостачальники[Фактичний прибуток])</f>
        <v>0</v>
      </c>
    </row>
    <row r="23" spans="1:7" ht="35.1" customHeight="1" x14ac:dyDescent="0.25">
      <c r="A23" s="5" t="s">
        <v>54</v>
      </c>
      <c r="B23" s="29" t="s">
        <v>61</v>
      </c>
      <c r="C23" s="30"/>
      <c r="D23" s="30"/>
      <c r="E23" s="30"/>
      <c r="F23" s="30"/>
      <c r="G23" s="30"/>
    </row>
    <row r="24" spans="1:7" ht="20.100000000000001" customHeight="1" x14ac:dyDescent="0.2">
      <c r="A24" s="5" t="s">
        <v>55</v>
      </c>
      <c r="B24" s="31" t="s">
        <v>58</v>
      </c>
      <c r="C24" s="31" t="s">
        <v>62</v>
      </c>
      <c r="D24" s="31" t="s">
        <v>63</v>
      </c>
      <c r="E24" s="31" t="s">
        <v>74</v>
      </c>
      <c r="F24" s="31" t="s">
        <v>75</v>
      </c>
      <c r="G24" s="31" t="s">
        <v>77</v>
      </c>
    </row>
    <row r="25" spans="1:7" ht="15.95" customHeight="1" x14ac:dyDescent="0.2">
      <c r="B25" s="31"/>
      <c r="C25" s="31"/>
      <c r="D25" s="31" t="s">
        <v>73</v>
      </c>
      <c r="E25" s="52"/>
      <c r="F25" s="52">
        <f>B25*E25</f>
        <v>0</v>
      </c>
      <c r="G25" s="52">
        <f>C25*E25</f>
        <v>0</v>
      </c>
    </row>
    <row r="26" spans="1:7" ht="15.95" customHeight="1" x14ac:dyDescent="0.2">
      <c r="B26" s="31">
        <v>123</v>
      </c>
      <c r="C26" s="31"/>
      <c r="D26" s="31" t="s">
        <v>73</v>
      </c>
      <c r="E26" s="52"/>
      <c r="F26" s="52">
        <f>B26*E26</f>
        <v>0</v>
      </c>
      <c r="G26" s="52">
        <f>C26*E26</f>
        <v>0</v>
      </c>
    </row>
    <row r="27" spans="1:7" ht="15.95" customHeight="1" x14ac:dyDescent="0.2">
      <c r="B27" s="31"/>
      <c r="C27" s="31"/>
      <c r="D27" s="31" t="s">
        <v>73</v>
      </c>
      <c r="E27" s="52"/>
      <c r="F27" s="52">
        <f>B27*E27</f>
        <v>0</v>
      </c>
      <c r="G27" s="52">
        <f>C27*E27</f>
        <v>0</v>
      </c>
    </row>
    <row r="28" spans="1:7" ht="15.95" customHeight="1" x14ac:dyDescent="0.2">
      <c r="B28" s="31">
        <v>13</v>
      </c>
      <c r="C28" s="31"/>
      <c r="D28" s="31" t="s">
        <v>73</v>
      </c>
      <c r="E28" s="52"/>
      <c r="F28" s="52">
        <f>B28*E28</f>
        <v>0</v>
      </c>
      <c r="G28" s="52">
        <f>C28*E28</f>
        <v>0</v>
      </c>
    </row>
    <row r="29" spans="1:7" ht="15.95" customHeight="1" x14ac:dyDescent="0.2">
      <c r="B29" s="31" t="s">
        <v>88</v>
      </c>
      <c r="C29" s="31"/>
      <c r="D29" s="31"/>
      <c r="E29" s="31"/>
      <c r="F29" s="52">
        <f>SUBTOTAL(109,КількістьПроданихТоварів[Орієнтовний прибуток])</f>
        <v>0</v>
      </c>
      <c r="G29" s="52">
        <f>SUBTOTAL(109,КількістьПроданихТоварів[Фактичний прибуток])</f>
        <v>0</v>
      </c>
    </row>
  </sheetData>
  <mergeCells count="1">
    <mergeCell ref="B3:B4"/>
  </mergeCells>
  <phoneticPr fontId="2" type="noConversion"/>
  <pageMargins left="0.7" right="0.7" top="0.75" bottom="0.75" header="0.3" footer="0.3"/>
  <pageSetup paperSize="9" fitToHeight="0" orientation="portrait" r:id="rId1"/>
  <ignoredErrors>
    <ignoredError sqref="G25:G29 F25:F28 G19:G21 F19:F21 G13:G16 F13:F15" emptyCellReference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G12"/>
  <sheetViews>
    <sheetView showGridLines="0" zoomScaleNormal="100" workbookViewId="0"/>
  </sheetViews>
  <sheetFormatPr defaultColWidth="9.140625" defaultRowHeight="12.75" x14ac:dyDescent="0.2"/>
  <cols>
    <col min="1" max="1" width="2.7109375" style="5" customWidth="1"/>
    <col min="2" max="2" width="34.28515625" style="6" customWidth="1"/>
    <col min="3" max="3" width="20.7109375" style="6" customWidth="1"/>
    <col min="4" max="7" width="23.140625" style="6" customWidth="1"/>
    <col min="8" max="8" width="2.7109375" style="6" customWidth="1"/>
    <col min="9" max="9" width="5.28515625" style="6" customWidth="1"/>
    <col min="10" max="16384" width="9.140625" style="6"/>
  </cols>
  <sheetData>
    <row r="1" spans="1:7" ht="36.75" customHeight="1" x14ac:dyDescent="0.4">
      <c r="A1" s="5" t="s">
        <v>78</v>
      </c>
      <c r="B1" s="40" t="str">
        <f>Витрати!B1</f>
        <v>Бюджет заходу</v>
      </c>
      <c r="C1" s="41"/>
      <c r="D1" s="41"/>
      <c r="E1" s="42"/>
      <c r="F1" s="42"/>
      <c r="G1" s="40" t="s">
        <v>85</v>
      </c>
    </row>
    <row r="2" spans="1:7" ht="21" customHeight="1" x14ac:dyDescent="0.2">
      <c r="B2" s="43"/>
      <c r="C2" s="43"/>
      <c r="D2" s="43"/>
      <c r="E2" s="43"/>
      <c r="F2" s="43"/>
      <c r="G2" s="56" t="s">
        <v>86</v>
      </c>
    </row>
    <row r="3" spans="1:7" ht="19.5" customHeight="1" x14ac:dyDescent="0.2">
      <c r="A3" s="5" t="s">
        <v>79</v>
      </c>
      <c r="B3" s="32"/>
      <c r="C3" s="32"/>
      <c r="D3" s="33"/>
      <c r="E3" s="34" t="s">
        <v>84</v>
      </c>
      <c r="F3" s="34"/>
      <c r="G3" s="34"/>
    </row>
    <row r="4" spans="1:7" ht="20.100000000000001" customHeight="1" x14ac:dyDescent="0.2">
      <c r="A4" s="5" t="s">
        <v>80</v>
      </c>
      <c r="B4" s="44" t="s">
        <v>81</v>
      </c>
      <c r="C4" s="45" t="s">
        <v>29</v>
      </c>
      <c r="D4" s="46" t="s">
        <v>30</v>
      </c>
      <c r="E4" s="34"/>
      <c r="F4" s="34"/>
      <c r="G4" s="34"/>
    </row>
    <row r="5" spans="1:7" ht="15.95" customHeight="1" x14ac:dyDescent="0.2">
      <c r="B5" s="35" t="s">
        <v>82</v>
      </c>
      <c r="C5" s="47">
        <f>Прибуток!F4</f>
        <v>1936</v>
      </c>
      <c r="D5" s="48">
        <f>Прибуток!G4</f>
        <v>1831</v>
      </c>
      <c r="E5" s="34"/>
      <c r="F5" s="34"/>
      <c r="G5" s="34"/>
    </row>
    <row r="6" spans="1:7" ht="15.95" customHeight="1" x14ac:dyDescent="0.2">
      <c r="B6" s="35" t="s">
        <v>83</v>
      </c>
      <c r="C6" s="47">
        <f>Витрати!G4</f>
        <v>882</v>
      </c>
      <c r="D6" s="48">
        <f>Витрати!H4</f>
        <v>333</v>
      </c>
      <c r="E6" s="34"/>
      <c r="F6" s="34"/>
      <c r="G6" s="34"/>
    </row>
    <row r="7" spans="1:7" ht="15" x14ac:dyDescent="0.2">
      <c r="B7" s="36"/>
      <c r="C7" s="37"/>
      <c r="D7" s="38"/>
      <c r="E7" s="34"/>
      <c r="F7" s="34"/>
      <c r="G7" s="34"/>
    </row>
    <row r="8" spans="1:7" ht="33" customHeight="1" x14ac:dyDescent="0.2">
      <c r="A8" s="5" t="s">
        <v>98</v>
      </c>
      <c r="B8" s="39" t="s">
        <v>87</v>
      </c>
      <c r="C8" s="49">
        <f>C5-C6</f>
        <v>1054</v>
      </c>
      <c r="D8" s="50">
        <f>D5-D6</f>
        <v>1498</v>
      </c>
      <c r="E8" s="34"/>
      <c r="F8" s="34"/>
      <c r="G8" s="34"/>
    </row>
    <row r="9" spans="1:7" x14ac:dyDescent="0.2">
      <c r="E9" s="34"/>
      <c r="F9" s="34"/>
      <c r="G9" s="34"/>
    </row>
    <row r="10" spans="1:7" x14ac:dyDescent="0.2">
      <c r="E10" s="34"/>
      <c r="F10" s="34"/>
      <c r="G10" s="34"/>
    </row>
    <row r="11" spans="1:7" x14ac:dyDescent="0.2">
      <c r="E11" s="34"/>
      <c r="F11" s="34"/>
      <c r="G11" s="34"/>
    </row>
    <row r="12" spans="1:7" x14ac:dyDescent="0.2">
      <c r="E12" s="34"/>
      <c r="F12" s="34"/>
      <c r="G12" s="34"/>
    </row>
  </sheetData>
  <mergeCells count="1">
    <mergeCell ref="E3:G12"/>
  </mergeCells>
  <phoneticPr fontId="2" type="noConversion"/>
  <pageMargins left="0.7" right="0.7" top="0.75" bottom="0.75" header="0.3" footer="0.3"/>
  <pageSetup paperSize="9" orientation="portrait" r:id="rId1"/>
  <ignoredErrors>
    <ignoredError sqref="C6:D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Початок</vt:lpstr>
      <vt:lpstr>Витрати</vt:lpstr>
      <vt:lpstr>Прибуток</vt:lpstr>
      <vt:lpstr>Зведення прибутку й збитків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2018-05-25T11:32:03Z</dcterms:created>
  <dcterms:modified xsi:type="dcterms:W3CDTF">2019-01-28T08:52:36Z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