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51A9B16C-A91A-4AEE-BAC8-EEF4663D3432}" xr6:coauthVersionLast="31" xr6:coauthVersionMax="40" xr10:uidLastSave="{00000000-0000-0000-0000-000000000000}"/>
  <bookViews>
    <workbookView xWindow="750" yWindow="-120" windowWidth="15030" windowHeight="8370" xr2:uid="{00000000-000D-0000-FFFF-FFFF00000000}"/>
  </bookViews>
  <sheets>
    <sheet name="РІЧНИЙ ТАБЕЛЬ ОБЛІКУ ЧАСУ" sheetId="1" r:id="rId1"/>
  </sheets>
  <definedNames>
    <definedName name="_xlnm.Print_Area" localSheetId="0">'РІЧНИЙ ТАБЕЛЬ ОБЛІКУ ЧАСУ'!$B$1:$L$140</definedName>
    <definedName name="_xlnm.Print_Titles" localSheetId="0">'РІЧНИЙ ТАБЕЛЬ ОБЛІКУ ЧАСУ'!$1:$5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0" i="1" l="1"/>
  <c r="C129" i="1"/>
  <c r="C118" i="1"/>
  <c r="C106" i="1"/>
  <c r="C95" i="1"/>
  <c r="C84" i="1"/>
  <c r="C72" i="1"/>
  <c r="C61" i="1"/>
  <c r="C50" i="1"/>
  <c r="C38" i="1"/>
  <c r="C27" i="1"/>
  <c r="E139" i="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K15" i="1" l="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L4" i="1" s="1"/>
  <c r="J4" i="1"/>
</calcChain>
</file>

<file path=xl/sharedStrings.xml><?xml version="1.0" encoding="utf-8"?>
<sst xmlns="http://schemas.openxmlformats.org/spreadsheetml/2006/main" count="265" uniqueCount="70">
  <si>
    <t>Картка обліку часу працівника</t>
  </si>
  <si>
    <t>Ім’я працівника:</t>
  </si>
  <si>
    <t>Керівник:</t>
  </si>
  <si>
    <r>
      <t xml:space="preserve">Січень, лютий, березень      </t>
    </r>
    <r>
      <rPr>
        <sz val="11"/>
        <color theme="0"/>
        <rFont val="Century Gothic"/>
        <family val="2"/>
        <scheme val="major"/>
      </rPr>
      <t>Картка обліку часу працівника: за день, за тиждень, за місяць, за рік</t>
    </r>
  </si>
  <si>
    <t>Січень</t>
  </si>
  <si>
    <t>Понеділок</t>
  </si>
  <si>
    <t>Вівторок</t>
  </si>
  <si>
    <t>Середа</t>
  </si>
  <si>
    <t>Четвер</t>
  </si>
  <si>
    <t>П’ятниця</t>
  </si>
  <si>
    <t>Субота</t>
  </si>
  <si>
    <t>Неділя</t>
  </si>
  <si>
    <t>Усього годин за тиждень</t>
  </si>
  <si>
    <t>Січ., усього: планові</t>
  </si>
  <si>
    <t>Лютий</t>
  </si>
  <si>
    <t>Лют., усього: планові</t>
  </si>
  <si>
    <t>Березень</t>
  </si>
  <si>
    <t>Берез., усього: планові</t>
  </si>
  <si>
    <r>
      <t xml:space="preserve">Квітень, травень, червень      </t>
    </r>
    <r>
      <rPr>
        <sz val="11"/>
        <color theme="0"/>
        <rFont val="Century Gothic"/>
        <family val="2"/>
        <scheme val="major"/>
      </rPr>
      <t>Картка обліку часу працівника: за день, за тиждень, за місяць, за рік</t>
    </r>
  </si>
  <si>
    <t>Квітень</t>
  </si>
  <si>
    <t>Квіт., усього: планові</t>
  </si>
  <si>
    <t>Травень</t>
  </si>
  <si>
    <t>Трав., усього: планові</t>
  </si>
  <si>
    <t>Червень</t>
  </si>
  <si>
    <t>Черв., усього: планові</t>
  </si>
  <si>
    <r>
      <t xml:space="preserve">Липень, серпень, вересень      </t>
    </r>
    <r>
      <rPr>
        <sz val="11"/>
        <color theme="0"/>
        <rFont val="Century Gothic"/>
        <family val="2"/>
        <scheme val="major"/>
      </rPr>
      <t>Картка обліку часу працівника: за день, за тиждень, за місяць, за рік</t>
    </r>
  </si>
  <si>
    <t>Липень</t>
  </si>
  <si>
    <t>Лип., усього: планові</t>
  </si>
  <si>
    <t>Серпень</t>
  </si>
  <si>
    <t>Серп., усього: планові</t>
  </si>
  <si>
    <t>Вересень</t>
  </si>
  <si>
    <t>Верес., усього: планові</t>
  </si>
  <si>
    <r>
      <t xml:space="preserve">Жовтень, листопад, грудень      </t>
    </r>
    <r>
      <rPr>
        <sz val="11"/>
        <color theme="0"/>
        <rFont val="Century Gothic"/>
        <family val="2"/>
        <scheme val="major"/>
      </rPr>
      <t>Картка обліку часу працівника: за день, за тиждень, за місяць, за рік</t>
    </r>
  </si>
  <si>
    <t>Жовтень</t>
  </si>
  <si>
    <t>Жовт., усього: планові</t>
  </si>
  <si>
    <t>Листопад</t>
  </si>
  <si>
    <t>Лист., усього: планові</t>
  </si>
  <si>
    <t>Грудень</t>
  </si>
  <si>
    <t>Груд., усього: планові</t>
  </si>
  <si>
    <t>Тиждень 1</t>
  </si>
  <si>
    <t>Тиждень 1</t>
  </si>
  <si>
    <t>Електронна пошта:</t>
  </si>
  <si>
    <t>Телефон:</t>
  </si>
  <si>
    <t>Понаднормові</t>
  </si>
  <si>
    <t>Січ., усього: понаднормові</t>
  </si>
  <si>
    <t>Лют., усього: понаднормові</t>
  </si>
  <si>
    <t>Берез., усього: понаднормові</t>
  </si>
  <si>
    <t>Квіт., усього: понаднормові</t>
  </si>
  <si>
    <t>Трав., усього: понаднормові</t>
  </si>
  <si>
    <t>Черв., усього: понаднормові</t>
  </si>
  <si>
    <t>Лип., усього: понаднормові</t>
  </si>
  <si>
    <t>Серп., усього: понаднормові</t>
  </si>
  <si>
    <t>Верес., усього: понаднормові</t>
  </si>
  <si>
    <t>Жовт., усього: понаднормові</t>
  </si>
  <si>
    <t>Лист., усього: понаднормові</t>
  </si>
  <si>
    <t>Груд., усього: понаднормові</t>
  </si>
  <si>
    <t>Тиждень 2</t>
  </si>
  <si>
    <t xml:space="preserve">Понаднормові </t>
  </si>
  <si>
    <t>Підсумки року:</t>
  </si>
  <si>
    <t>Планові години:</t>
  </si>
  <si>
    <t>Тиждень 3</t>
  </si>
  <si>
    <t>Тиждень 3</t>
  </si>
  <si>
    <t xml:space="preserve">Понаднормові  </t>
  </si>
  <si>
    <t>Понаднормові години:</t>
  </si>
  <si>
    <t>Тиждень 4</t>
  </si>
  <si>
    <t>Тиждень 4</t>
  </si>
  <si>
    <t xml:space="preserve">Понаднормові   </t>
  </si>
  <si>
    <t>Усього:</t>
  </si>
  <si>
    <t>Тиждень 5</t>
  </si>
  <si>
    <t xml:space="preserve">Понаднормові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</si>
</sst>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00\ &quot;₴&quot;_-;\-* #,##0.00\ &quot;₴&quot;_-;_-* &quot;-&quot;??\ &quot;₴&quot;_-;_-@_-"/>
    <numFmt numFmtId="165" formatCode="_-* #,##0\ &quot;₴&quot;_-;\-* #,##0\ &quot;₴&quot;_-;_-* &quot;-&quot;\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30" fillId="0" borderId="0" applyFont="0" applyFill="0" applyBorder="0" applyAlignment="0" applyProtection="0"/>
    <xf numFmtId="41" fontId="30" fillId="0" borderId="0" applyFont="0" applyFill="0" applyBorder="0" applyAlignment="0" applyProtection="0"/>
    <xf numFmtId="164" fontId="30" fillId="0" borderId="0" applyFont="0" applyFill="0" applyBorder="0" applyAlignment="0" applyProtection="0"/>
    <xf numFmtId="165"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12" fillId="6" borderId="3" xfId="0" applyFont="1" applyFill="1" applyBorder="1" applyAlignment="1">
      <alignment horizontal="left"/>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righ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09">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Місяць" pivot="0" count="7" xr9:uid="{00000000-0011-0000-FFFF-FFFF00000000}">
      <tableStyleElement type="wholeTable" dxfId="208"/>
      <tableStyleElement type="headerRow" dxfId="207"/>
      <tableStyleElement type="totalRow" dxfId="206"/>
      <tableStyleElement type="firstColumn" dxfId="205"/>
      <tableStyleElement type="lastColumn" dxfId="204"/>
      <tableStyleElement type="firstRowStripe" dxfId="203"/>
      <tableStyleElement type="firstColumnStripe" dxfId="20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Січень" displayName="Січень" ref="B7:L15" totalsRowCount="1" headerRowDxfId="201" headerRowBorderDxfId="200" tableBorderDxfId="199" totalsRowBorderDxfId="198">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Січень" totalsRowLabel="Усього годин за тиждень" dataDxfId="197" totalsRowDxfId="196"/>
    <tableColumn id="3" xr3:uid="{00000000-0010-0000-0000-000003000000}" name="Тиждень 1" totalsRowFunction="sum" totalsRowDxfId="195"/>
    <tableColumn id="4" xr3:uid="{00000000-0010-0000-0000-000004000000}" name="Понаднормові" totalsRowFunction="sum" dataDxfId="194" totalsRowDxfId="193"/>
    <tableColumn id="5" xr3:uid="{00000000-0010-0000-0000-000005000000}" name="Тиждень 2" totalsRowFunction="sum" dataDxfId="192" totalsRowDxfId="191"/>
    <tableColumn id="6" xr3:uid="{00000000-0010-0000-0000-000006000000}" name="Понаднормові " totalsRowFunction="sum" dataDxfId="190" totalsRowDxfId="189"/>
    <tableColumn id="7" xr3:uid="{00000000-0010-0000-0000-000007000000}" name="Тиждень 3" totalsRowFunction="sum" dataDxfId="188" totalsRowDxfId="187"/>
    <tableColumn id="8" xr3:uid="{00000000-0010-0000-0000-000008000000}" name="Понаднормові  " totalsRowFunction="sum" dataDxfId="186" totalsRowDxfId="185"/>
    <tableColumn id="9" xr3:uid="{00000000-0010-0000-0000-000009000000}" name="Тиждень 4" totalsRowFunction="sum" dataDxfId="184" totalsRowDxfId="183"/>
    <tableColumn id="10" xr3:uid="{00000000-0010-0000-0000-00000A000000}" name="Понаднормові   " totalsRowFunction="sum" dataDxfId="182" totalsRowDxfId="181"/>
    <tableColumn id="11" xr3:uid="{00000000-0010-0000-0000-00000B000000}" name="Тиждень 5" totalsRowFunction="sum" dataDxfId="180" totalsRowDxfId="179"/>
    <tableColumn id="12" xr3:uid="{00000000-0010-0000-0000-00000C000000}" name="Понаднормові    " totalsRowFunction="sum" dataDxfId="178" totalsRowDxfId="177"/>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січня. Загальна кількість годин на тиждень обчислюється автоматично."/>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Жовтень" displayName="Жовтень" ref="B109:L117" totalsRowCount="1" headerRowDxfId="48" headerRowBorderDxfId="47" tableBorderDxfId="46" totalsRowBorderDxfId="45">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Жовтень" totalsRowLabel="Усього годин за тиждень" dataDxfId="44" totalsRowDxfId="43"/>
    <tableColumn id="2" xr3:uid="{00000000-0010-0000-0900-000002000000}" name="Тиждень 1" totalsRowFunction="sum" dataDxfId="42"/>
    <tableColumn id="3" xr3:uid="{00000000-0010-0000-0900-000003000000}" name="Понаднормові" totalsRowFunction="sum" dataDxfId="41"/>
    <tableColumn id="4" xr3:uid="{00000000-0010-0000-0900-000004000000}" name="Тиждень 2" totalsRowFunction="sum" dataDxfId="40"/>
    <tableColumn id="5" xr3:uid="{00000000-0010-0000-0900-000005000000}" name="Понаднормові " totalsRowFunction="sum" dataDxfId="39"/>
    <tableColumn id="6" xr3:uid="{00000000-0010-0000-0900-000006000000}" name="Тиждень 3" totalsRowFunction="sum" dataDxfId="38"/>
    <tableColumn id="7" xr3:uid="{00000000-0010-0000-0900-000007000000}" name="Понаднормові  " totalsRowFunction="sum" dataDxfId="37"/>
    <tableColumn id="8" xr3:uid="{00000000-0010-0000-0900-000008000000}" name="Тиждень 4" totalsRowFunction="sum" dataDxfId="36"/>
    <tableColumn id="9" xr3:uid="{00000000-0010-0000-0900-000009000000}" name="Понаднормові   " totalsRowFunction="sum" dataDxfId="35"/>
    <tableColumn id="10" xr3:uid="{00000000-0010-0000-0900-00000A000000}" name="Тиждень 5" totalsRowFunction="sum" dataDxfId="34"/>
    <tableColumn id="11" xr3:uid="{00000000-0010-0000-0900-00000B000000}" name="Понаднормові    " totalsRowFunction="sum" dataDxfId="33"/>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жовтня. Загальна кількість годин на тиждень обчислюється автоматично."/>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Листопад" displayName="Листопад" ref="B120:L128" totalsRowCount="1" headerRowDxfId="32" headerRowBorderDxfId="31" tableBorderDxfId="30" totalsRowBorderDxfId="29">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Листопад" totalsRowLabel="Усього годин за тиждень" dataDxfId="28" totalsRowDxfId="27"/>
    <tableColumn id="2" xr3:uid="{00000000-0010-0000-0A00-000002000000}" name="Тиждень 1" totalsRowFunction="sum" dataDxfId="26"/>
    <tableColumn id="3" xr3:uid="{00000000-0010-0000-0A00-000003000000}" name="Понаднормові" totalsRowFunction="sum" dataDxfId="25"/>
    <tableColumn id="4" xr3:uid="{00000000-0010-0000-0A00-000004000000}" name="Тиждень 2" totalsRowFunction="sum" dataDxfId="24"/>
    <tableColumn id="5" xr3:uid="{00000000-0010-0000-0A00-000005000000}" name="Понаднормові " totalsRowFunction="sum" dataDxfId="23"/>
    <tableColumn id="6" xr3:uid="{00000000-0010-0000-0A00-000006000000}" name="Тиждень 3" totalsRowFunction="sum" dataDxfId="22"/>
    <tableColumn id="7" xr3:uid="{00000000-0010-0000-0A00-000007000000}" name="Понаднормові  " totalsRowFunction="sum" dataDxfId="21"/>
    <tableColumn id="8" xr3:uid="{00000000-0010-0000-0A00-000008000000}" name="Тиждень 4" totalsRowFunction="sum" dataDxfId="20"/>
    <tableColumn id="9" xr3:uid="{00000000-0010-0000-0A00-000009000000}" name="Понаднормові   " totalsRowFunction="sum" dataDxfId="19"/>
    <tableColumn id="10" xr3:uid="{00000000-0010-0000-0A00-00000A000000}" name="Тиждень 5" totalsRowFunction="sum" dataDxfId="18"/>
    <tableColumn id="11" xr3:uid="{00000000-0010-0000-0A00-00000B000000}" name="Понаднормові    " totalsRowFunction="sum" dataDxfId="17"/>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листопада. Загальна кількість годин на тиждень обчислюється автоматично."/>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Грудень" displayName="Грудень" ref="B131:L139" totalsRowCount="1" headerRowDxfId="16" headerRowBorderDxfId="15" tableBorderDxfId="14" totalsRowBorderDxfId="13">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Грудень" totalsRowLabel="Усього годин за тиждень" dataDxfId="12" totalsRowDxfId="11"/>
    <tableColumn id="2" xr3:uid="{00000000-0010-0000-0B00-000002000000}" name="Тиждень 1" totalsRowFunction="sum" dataDxfId="10"/>
    <tableColumn id="3" xr3:uid="{00000000-0010-0000-0B00-000003000000}" name="Понаднормові" totalsRowFunction="sum" dataDxfId="9"/>
    <tableColumn id="4" xr3:uid="{00000000-0010-0000-0B00-000004000000}" name="Тиждень 2" totalsRowFunction="sum" dataDxfId="8" totalsRowDxfId="7"/>
    <tableColumn id="5" xr3:uid="{00000000-0010-0000-0B00-000005000000}" name="Понаднормові " totalsRowFunction="sum" dataDxfId="6"/>
    <tableColumn id="6" xr3:uid="{00000000-0010-0000-0B00-000006000000}" name="Тиждень 3" totalsRowFunction="sum" dataDxfId="5"/>
    <tableColumn id="7" xr3:uid="{00000000-0010-0000-0B00-000007000000}" name="Понаднормові  " totalsRowFunction="sum" dataDxfId="4"/>
    <tableColumn id="8" xr3:uid="{00000000-0010-0000-0B00-000008000000}" name="Тиждень 4" totalsRowFunction="sum" dataDxfId="3"/>
    <tableColumn id="9" xr3:uid="{00000000-0010-0000-0B00-000009000000}" name="Понаднормові   " totalsRowFunction="sum" dataDxfId="2"/>
    <tableColumn id="10" xr3:uid="{00000000-0010-0000-0B00-00000A000000}" name="Тиждень 5" totalsRowFunction="sum" dataDxfId="1"/>
    <tableColumn id="11" xr3:uid="{00000000-0010-0000-0B00-00000B000000}" name="Понаднормові    " totalsRowFunction="sum" dataDxfId="0"/>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грудня. Загальна кількість годин на тиждень обчислюється автоматично."/>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Лютий" displayName="Лютий" ref="B18:L26" totalsRowCount="1" headerRowDxfId="176" headerRowBorderDxfId="175" tableBorderDxfId="174" totalsRowBorderDxfId="173">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Лютий" totalsRowLabel="Усього годин за тиждень" dataDxfId="172" totalsRowDxfId="171"/>
    <tableColumn id="2" xr3:uid="{00000000-0010-0000-0100-000002000000}" name="Тиждень 1" totalsRowFunction="sum" dataDxfId="170"/>
    <tableColumn id="3" xr3:uid="{00000000-0010-0000-0100-000003000000}" name="Понаднормові" totalsRowFunction="sum" dataDxfId="169"/>
    <tableColumn id="4" xr3:uid="{00000000-0010-0000-0100-000004000000}" name="Тиждень 2" totalsRowFunction="sum" dataDxfId="168"/>
    <tableColumn id="5" xr3:uid="{00000000-0010-0000-0100-000005000000}" name="Понаднормові " totalsRowFunction="sum" dataDxfId="167"/>
    <tableColumn id="6" xr3:uid="{00000000-0010-0000-0100-000006000000}" name="Тиждень 3" totalsRowFunction="sum" dataDxfId="166"/>
    <tableColumn id="7" xr3:uid="{00000000-0010-0000-0100-000007000000}" name="Понаднормові  " totalsRowFunction="sum" dataDxfId="165"/>
    <tableColumn id="8" xr3:uid="{00000000-0010-0000-0100-000008000000}" name="Тиждень 4" totalsRowFunction="sum" dataDxfId="164"/>
    <tableColumn id="9" xr3:uid="{00000000-0010-0000-0100-000009000000}" name="Понаднормові   " totalsRowFunction="sum" dataDxfId="163"/>
    <tableColumn id="10" xr3:uid="{00000000-0010-0000-0100-00000A000000}" name="Тиждень 5" totalsRowFunction="sum" dataDxfId="162"/>
    <tableColumn id="11" xr3:uid="{00000000-0010-0000-0100-00000B000000}" name="Понаднормові    " totalsRowFunction="sum" dataDxfId="161"/>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лютого. Загальна кількість годин на тиждень обчислюється автоматично."/>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Березень" displayName="Березень" ref="B29:L37" totalsRowCount="1" headerRowDxfId="160" headerRowBorderDxfId="159" tableBorderDxfId="158" totalsRowBorderDxfId="157">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Березень" totalsRowLabel="Усього годин за тиждень" dataDxfId="156" totalsRowDxfId="155"/>
    <tableColumn id="2" xr3:uid="{00000000-0010-0000-0200-000002000000}" name="Тиждень 1" totalsRowFunction="sum" dataDxfId="154"/>
    <tableColumn id="3" xr3:uid="{00000000-0010-0000-0200-000003000000}" name="Понаднормові" totalsRowFunction="sum" dataDxfId="153"/>
    <tableColumn id="4" xr3:uid="{00000000-0010-0000-0200-000004000000}" name="Тиждень 2" totalsRowFunction="sum" dataDxfId="152"/>
    <tableColumn id="5" xr3:uid="{00000000-0010-0000-0200-000005000000}" name="Понаднормові " totalsRowFunction="sum" dataDxfId="151"/>
    <tableColumn id="6" xr3:uid="{00000000-0010-0000-0200-000006000000}" name="Тиждень 3" totalsRowFunction="sum" dataDxfId="150"/>
    <tableColumn id="7" xr3:uid="{00000000-0010-0000-0200-000007000000}" name="Понаднормові  " totalsRowFunction="sum" dataDxfId="149"/>
    <tableColumn id="8" xr3:uid="{00000000-0010-0000-0200-000008000000}" name="Тиждень 4" totalsRowFunction="sum" dataDxfId="148"/>
    <tableColumn id="9" xr3:uid="{00000000-0010-0000-0200-000009000000}" name="Понаднормові   " totalsRowFunction="sum" dataDxfId="147"/>
    <tableColumn id="10" xr3:uid="{00000000-0010-0000-0200-00000A000000}" name="Тиждень 5" totalsRowFunction="sum" dataDxfId="146"/>
    <tableColumn id="11" xr3:uid="{00000000-0010-0000-0200-00000B000000}" name="Понаднормові    " totalsRowFunction="sum" dataDxfId="145"/>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березня. Загальна кількість годин на тиждень обчислюється автоматично."/>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Квітень" displayName="Квітень" ref="B41:L49" totalsRowCount="1" headerRowDxfId="144" headerRowBorderDxfId="143" tableBorderDxfId="142" totalsRowBorderDxfId="141">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Квітень" totalsRowLabel="Усього годин за тиждень" dataDxfId="140" totalsRowDxfId="139"/>
    <tableColumn id="2" xr3:uid="{00000000-0010-0000-0300-000002000000}" name="Тиждень 1" totalsRowFunction="sum" dataDxfId="138"/>
    <tableColumn id="3" xr3:uid="{00000000-0010-0000-0300-000003000000}" name="Понаднормові" totalsRowFunction="sum" dataDxfId="137"/>
    <tableColumn id="4" xr3:uid="{00000000-0010-0000-0300-000004000000}" name="Тиждень 2" totalsRowFunction="sum" dataDxfId="136"/>
    <tableColumn id="5" xr3:uid="{00000000-0010-0000-0300-000005000000}" name="Понаднормові " totalsRowFunction="sum" dataDxfId="135"/>
    <tableColumn id="6" xr3:uid="{00000000-0010-0000-0300-000006000000}" name="Тиждень 3" totalsRowFunction="sum" dataDxfId="134"/>
    <tableColumn id="7" xr3:uid="{00000000-0010-0000-0300-000007000000}" name="Понаднормові  " totalsRowFunction="sum" dataDxfId="133"/>
    <tableColumn id="8" xr3:uid="{00000000-0010-0000-0300-000008000000}" name="Тиждень 4" totalsRowFunction="sum" dataDxfId="132"/>
    <tableColumn id="9" xr3:uid="{00000000-0010-0000-0300-000009000000}" name="Понаднормові   " totalsRowFunction="sum" dataDxfId="131"/>
    <tableColumn id="10" xr3:uid="{00000000-0010-0000-0300-00000A000000}" name="Тиждень 5" totalsRowFunction="sum" dataDxfId="130"/>
    <tableColumn id="11" xr3:uid="{00000000-0010-0000-0300-00000B000000}" name="Понаднормові    " totalsRowFunction="sum" dataDxfId="129"/>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квітня. Загальна кількість годин на тиждень обчислюється автоматично."/>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Травень" displayName="Травень" ref="B52:L60" totalsRowCount="1" headerRowDxfId="128" headerRowBorderDxfId="127" tableBorderDxfId="126" totalsRowBorderDxfId="125">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Травень" totalsRowLabel="Усього годин за тиждень" dataDxfId="124" totalsRowDxfId="123"/>
    <tableColumn id="2" xr3:uid="{00000000-0010-0000-0400-000002000000}" name="Тиждень 1" totalsRowFunction="sum" dataDxfId="122"/>
    <tableColumn id="3" xr3:uid="{00000000-0010-0000-0400-000003000000}" name="Понаднормові" totalsRowFunction="sum" dataDxfId="121"/>
    <tableColumn id="4" xr3:uid="{00000000-0010-0000-0400-000004000000}" name="Тиждень 2" totalsRowFunction="sum" dataDxfId="120"/>
    <tableColumn id="5" xr3:uid="{00000000-0010-0000-0400-000005000000}" name="Понаднормові " totalsRowFunction="sum" dataDxfId="119"/>
    <tableColumn id="6" xr3:uid="{00000000-0010-0000-0400-000006000000}" name="Тиждень 3" totalsRowFunction="sum" dataDxfId="118"/>
    <tableColumn id="7" xr3:uid="{00000000-0010-0000-0400-000007000000}" name="Понаднормові  " totalsRowFunction="sum" dataDxfId="117"/>
    <tableColumn id="8" xr3:uid="{00000000-0010-0000-0400-000008000000}" name="Тиждень 4" totalsRowFunction="sum" dataDxfId="116"/>
    <tableColumn id="9" xr3:uid="{00000000-0010-0000-0400-000009000000}" name="Понаднормові   " totalsRowFunction="sum" dataDxfId="115"/>
    <tableColumn id="10" xr3:uid="{00000000-0010-0000-0400-00000A000000}" name="Тиждень 5" totalsRowFunction="sum" dataDxfId="114"/>
    <tableColumn id="11" xr3:uid="{00000000-0010-0000-0400-00000B000000}" name="Понаднормові    " totalsRowFunction="sum" dataDxfId="113"/>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травня. Загальна кількість годин на тиждень обчислюється автоматично."/>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Червень" displayName="Червень" ref="B63:L71" totalsRowCount="1" headerRowDxfId="112" headerRowBorderDxfId="111" tableBorderDxfId="110" totalsRowBorderDxfId="109">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Червень" totalsRowLabel="Усього годин за тиждень" dataDxfId="108" totalsRowDxfId="107"/>
    <tableColumn id="2" xr3:uid="{00000000-0010-0000-0500-000002000000}" name="Тиждень 1" totalsRowFunction="sum" dataDxfId="106"/>
    <tableColumn id="3" xr3:uid="{00000000-0010-0000-0500-000003000000}" name="Понаднормові" totalsRowFunction="sum" dataDxfId="105"/>
    <tableColumn id="4" xr3:uid="{00000000-0010-0000-0500-000004000000}" name="Тиждень 2" totalsRowFunction="sum" dataDxfId="104"/>
    <tableColumn id="5" xr3:uid="{00000000-0010-0000-0500-000005000000}" name="Понаднормові " totalsRowFunction="sum" dataDxfId="103"/>
    <tableColumn id="6" xr3:uid="{00000000-0010-0000-0500-000006000000}" name="Тиждень 3" totalsRowFunction="sum" dataDxfId="102"/>
    <tableColumn id="7" xr3:uid="{00000000-0010-0000-0500-000007000000}" name="Понаднормові  " totalsRowFunction="sum" dataDxfId="101"/>
    <tableColumn id="8" xr3:uid="{00000000-0010-0000-0500-000008000000}" name="Тиждень 4" totalsRowFunction="sum" dataDxfId="100"/>
    <tableColumn id="9" xr3:uid="{00000000-0010-0000-0500-000009000000}" name="Понаднормові   " totalsRowFunction="sum" dataDxfId="99"/>
    <tableColumn id="10" xr3:uid="{00000000-0010-0000-0500-00000A000000}" name="Тиждень 5" totalsRowFunction="sum" dataDxfId="98"/>
    <tableColumn id="11" xr3:uid="{00000000-0010-0000-0500-00000B000000}" name="Понаднормові    " totalsRowFunction="sum" dataDxfId="97"/>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червня. Загальна кількість годин на тиждень обчислюється автоматично."/>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Липень" displayName="Липень" ref="B75:L83" totalsRowCount="1" headerRowDxfId="96" headerRowBorderDxfId="95" tableBorderDxfId="94" totalsRowBorderDxfId="93">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Липень" totalsRowLabel="Усього годин за тиждень" dataDxfId="92" totalsRowDxfId="91"/>
    <tableColumn id="2" xr3:uid="{00000000-0010-0000-0600-000002000000}" name="Тиждень 1" totalsRowFunction="sum" dataDxfId="90"/>
    <tableColumn id="3" xr3:uid="{00000000-0010-0000-0600-000003000000}" name="Понаднормові" totalsRowFunction="sum" dataDxfId="89"/>
    <tableColumn id="4" xr3:uid="{00000000-0010-0000-0600-000004000000}" name="Тиждень 2" totalsRowFunction="sum" dataDxfId="88"/>
    <tableColumn id="5" xr3:uid="{00000000-0010-0000-0600-000005000000}" name="Понаднормові " totalsRowFunction="sum" dataDxfId="87"/>
    <tableColumn id="6" xr3:uid="{00000000-0010-0000-0600-000006000000}" name="Тиждень 3" totalsRowFunction="sum" dataDxfId="86"/>
    <tableColumn id="7" xr3:uid="{00000000-0010-0000-0600-000007000000}" name="Понаднормові  " totalsRowFunction="sum" dataDxfId="85"/>
    <tableColumn id="8" xr3:uid="{00000000-0010-0000-0600-000008000000}" name="Тиждень 4" totalsRowFunction="sum" dataDxfId="84"/>
    <tableColumn id="9" xr3:uid="{00000000-0010-0000-0600-000009000000}" name="Понаднормові   " totalsRowFunction="sum" dataDxfId="83"/>
    <tableColumn id="10" xr3:uid="{00000000-0010-0000-0600-00000A000000}" name="Тиждень 5" totalsRowFunction="sum" dataDxfId="82"/>
    <tableColumn id="11" xr3:uid="{00000000-0010-0000-0600-00000B000000}" name="Понаднормові    " totalsRowFunction="sum" dataDxfId="81"/>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липня. Загальна кількість годин на тиждень обчислюється автоматично."/>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Серпень" displayName="Серпень" ref="B86:L94" totalsRowCount="1" headerRowDxfId="80" headerRowBorderDxfId="79" tableBorderDxfId="78" totalsRowBorderDxfId="77">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Серпень" totalsRowLabel="Усього годин за тиждень" dataDxfId="76" totalsRowDxfId="75"/>
    <tableColumn id="2" xr3:uid="{00000000-0010-0000-0700-000002000000}" name="Тиждень 1" totalsRowFunction="sum" dataDxfId="74"/>
    <tableColumn id="3" xr3:uid="{00000000-0010-0000-0700-000003000000}" name="Понаднормові" totalsRowFunction="sum" dataDxfId="73"/>
    <tableColumn id="4" xr3:uid="{00000000-0010-0000-0700-000004000000}" name="Тиждень 2" totalsRowFunction="sum" dataDxfId="72"/>
    <tableColumn id="5" xr3:uid="{00000000-0010-0000-0700-000005000000}" name="Понаднормові " totalsRowFunction="sum" dataDxfId="71"/>
    <tableColumn id="6" xr3:uid="{00000000-0010-0000-0700-000006000000}" name="Тиждень 3" totalsRowFunction="sum" dataDxfId="70"/>
    <tableColumn id="7" xr3:uid="{00000000-0010-0000-0700-000007000000}" name="Понаднормові  " totalsRowFunction="sum" dataDxfId="69"/>
    <tableColumn id="8" xr3:uid="{00000000-0010-0000-0700-000008000000}" name="Тиждень 4" totalsRowFunction="sum" dataDxfId="68"/>
    <tableColumn id="9" xr3:uid="{00000000-0010-0000-0700-000009000000}" name="Понаднормові   " totalsRowFunction="sum" dataDxfId="67"/>
    <tableColumn id="10" xr3:uid="{00000000-0010-0000-0700-00000A000000}" name="Тиждень 5" totalsRowFunction="sum" dataDxfId="66"/>
    <tableColumn id="11" xr3:uid="{00000000-0010-0000-0700-00000B000000}" name="Понаднормові    " totalsRowFunction="sum" dataDxfId="65"/>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серпня. Загальна кількість годин на тиждень обчислюється автоматично."/>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Вересень" displayName="Вересень" ref="B97:L105" totalsRowCount="1" headerRowDxfId="64" headerRowBorderDxfId="63" tableBorderDxfId="62" totalsRowBorderDxfId="61">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Вересень" totalsRowLabel="Усього годин за тиждень" dataDxfId="60" totalsRowDxfId="59"/>
    <tableColumn id="2" xr3:uid="{00000000-0010-0000-0800-000002000000}" name="Тиждень 1" totalsRowFunction="sum" dataDxfId="58"/>
    <tableColumn id="3" xr3:uid="{00000000-0010-0000-0800-000003000000}" name="Понаднормові" totalsRowFunction="sum" dataDxfId="57"/>
    <tableColumn id="4" xr3:uid="{00000000-0010-0000-0800-000004000000}" name="Тиждень 2" totalsRowFunction="sum" dataDxfId="56"/>
    <tableColumn id="5" xr3:uid="{00000000-0010-0000-0800-000005000000}" name="Понаднормові " totalsRowFunction="sum" dataDxfId="55"/>
    <tableColumn id="6" xr3:uid="{00000000-0010-0000-0800-000006000000}" name="Тиждень 3" totalsRowFunction="sum" dataDxfId="54"/>
    <tableColumn id="7" xr3:uid="{00000000-0010-0000-0800-000007000000}" name="Понаднормові  " totalsRowFunction="sum" dataDxfId="53"/>
    <tableColumn id="8" xr3:uid="{00000000-0010-0000-0800-000008000000}" name="Тиждень 4" totalsRowFunction="sum" dataDxfId="52"/>
    <tableColumn id="9" xr3:uid="{00000000-0010-0000-0800-000009000000}" name="Понаднормові   " totalsRowFunction="sum" dataDxfId="51"/>
    <tableColumn id="10" xr3:uid="{00000000-0010-0000-0800-00000A000000}" name="Тиждень 5" totalsRowFunction="sum" dataDxfId="50"/>
    <tableColumn id="11" xr3:uid="{00000000-0010-0000-0800-00000B000000}" name="Понаднормові    " totalsRowFunction="sum" dataDxfId="49"/>
  </tableColumns>
  <tableStyleInfo name="Місяць" showFirstColumn="1" showLastColumn="0" showRowStripes="0" showColumnStripes="0"/>
  <extLst>
    <ext xmlns:x14="http://schemas.microsoft.com/office/spreadsheetml/2009/9/main" uri="{504A1905-F514-4f6f-8877-14C23A59335A}">
      <x14:table altTextSummary="Введіть у цю таблицю кількість планових і понаднормових годин для тижнів 1, 2, 3, 4 й 5 вересня. Загальна кількість годин на тиждень обчислюється автоматично."/>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23" style="2" bestFit="1" customWidth="1"/>
    <col min="3" max="12" width="22.28515625" style="2" customWidth="1"/>
    <col min="13" max="13" width="2.7109375" style="1" customWidth="1"/>
    <col min="14" max="16384" width="9.140625" style="1"/>
  </cols>
  <sheetData>
    <row r="1" spans="2:12" ht="15.95" customHeight="1" x14ac:dyDescent="0.3">
      <c r="B1" s="25" t="s">
        <v>0</v>
      </c>
      <c r="C1" s="25"/>
      <c r="D1" s="25"/>
      <c r="E1" s="25"/>
      <c r="F1" s="25"/>
      <c r="G1" s="25"/>
      <c r="H1" s="25"/>
      <c r="I1" s="25"/>
      <c r="J1" s="25"/>
      <c r="K1" s="25"/>
      <c r="L1" s="25"/>
    </row>
    <row r="2" spans="2:12" ht="23.25" customHeight="1" x14ac:dyDescent="0.3">
      <c r="B2" s="25"/>
      <c r="C2" s="25"/>
      <c r="D2" s="25"/>
      <c r="E2" s="25"/>
      <c r="F2" s="25"/>
      <c r="G2" s="25"/>
      <c r="H2" s="25"/>
      <c r="I2" s="25"/>
      <c r="J2" s="25"/>
      <c r="K2" s="25"/>
      <c r="L2" s="25"/>
    </row>
    <row r="3" spans="2:12" ht="15.95" customHeight="1" x14ac:dyDescent="0.3">
      <c r="B3" s="2" t="s">
        <v>1</v>
      </c>
      <c r="C3" s="8"/>
      <c r="D3" s="3" t="s">
        <v>41</v>
      </c>
      <c r="E3" s="8"/>
      <c r="G3" s="28" t="s">
        <v>58</v>
      </c>
      <c r="H3" s="28"/>
      <c r="I3" s="29"/>
      <c r="J3" s="29"/>
    </row>
    <row r="4" spans="2:12" ht="15.95" customHeight="1" x14ac:dyDescent="0.3">
      <c r="B4" s="2" t="s">
        <v>2</v>
      </c>
      <c r="C4" s="9"/>
      <c r="D4" s="3" t="s">
        <v>42</v>
      </c>
      <c r="E4" s="9"/>
      <c r="G4" s="1" t="s">
        <v>59</v>
      </c>
      <c r="H4" s="10">
        <f>SUM(C16,C27,C38,C50,C61,C72,C84,C95,C106,C118,C129,C140)</f>
        <v>0</v>
      </c>
      <c r="I4" s="4" t="s">
        <v>63</v>
      </c>
      <c r="J4" s="10">
        <f>SUM(F16,F27,F38,F50,F61,F72,F84,F95,F106,F118,F129,F140)</f>
        <v>0</v>
      </c>
      <c r="K4" s="4" t="s">
        <v>67</v>
      </c>
      <c r="L4" s="10">
        <f>SUM(H4,J4)</f>
        <v>0</v>
      </c>
    </row>
    <row r="5" spans="2:12" ht="6" customHeight="1" x14ac:dyDescent="0.3">
      <c r="L5" s="5"/>
    </row>
    <row r="6" spans="2:12" s="6" customFormat="1" ht="24.95" customHeight="1" x14ac:dyDescent="0.2">
      <c r="B6" s="26" t="s">
        <v>3</v>
      </c>
      <c r="C6" s="26"/>
      <c r="D6" s="26"/>
      <c r="E6" s="26"/>
      <c r="F6" s="26"/>
      <c r="G6" s="26"/>
      <c r="H6" s="26"/>
      <c r="I6" s="26"/>
      <c r="J6" s="26"/>
      <c r="K6" s="26"/>
      <c r="L6" s="26"/>
    </row>
    <row r="7" spans="2:12" ht="15" customHeight="1" x14ac:dyDescent="0.3">
      <c r="B7" s="17" t="s">
        <v>4</v>
      </c>
      <c r="C7" s="18" t="s">
        <v>39</v>
      </c>
      <c r="D7" s="18" t="s">
        <v>43</v>
      </c>
      <c r="E7" s="18" t="s">
        <v>56</v>
      </c>
      <c r="F7" s="18" t="s">
        <v>57</v>
      </c>
      <c r="G7" s="18" t="s">
        <v>60</v>
      </c>
      <c r="H7" s="18" t="s">
        <v>62</v>
      </c>
      <c r="I7" s="18" t="s">
        <v>64</v>
      </c>
      <c r="J7" s="18" t="s">
        <v>66</v>
      </c>
      <c r="K7" s="18" t="s">
        <v>68</v>
      </c>
      <c r="L7" s="19" t="s">
        <v>69</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SUBTOTAL(109,Січень[Тиждень 1])</f>
        <v>0</v>
      </c>
      <c r="D15" s="22">
        <f>SUBTOTAL(109,Січень[Понаднормові])</f>
        <v>0</v>
      </c>
      <c r="E15" s="21">
        <f>SUBTOTAL(109,Січень[Тиждень 2])</f>
        <v>0</v>
      </c>
      <c r="F15" s="22">
        <f>SUBTOTAL(109,Січень[[Понаднормові ]])</f>
        <v>0</v>
      </c>
      <c r="G15" s="21">
        <f>SUBTOTAL(109,Січень[Тиждень 3])</f>
        <v>0</v>
      </c>
      <c r="H15" s="22">
        <f>SUBTOTAL(109,Січень[[Понаднормові  ]])</f>
        <v>0</v>
      </c>
      <c r="I15" s="21">
        <f>SUBTOTAL(109,Січень[Тиждень 4])</f>
        <v>0</v>
      </c>
      <c r="J15" s="22">
        <f>SUBTOTAL(109,Січень[[Понаднормові   ]])</f>
        <v>0</v>
      </c>
      <c r="K15" s="21">
        <f>SUBTOTAL(109,Січень[Тиждень 5])</f>
        <v>0</v>
      </c>
      <c r="L15" s="23">
        <f>SUBTOTAL(109,Січень[[Понаднормові    ]])</f>
        <v>0</v>
      </c>
    </row>
    <row r="16" spans="2:12" ht="15" customHeight="1" x14ac:dyDescent="0.3">
      <c r="B16" s="14" t="s">
        <v>13</v>
      </c>
      <c r="C16" s="13">
        <f>SUM(Січень[[#Totals],[Тиждень 1]],Січень[[#Totals],[Тиждень 2]],Січень[[#Totals],[Тиждень 3]],Січень[[#Totals],[Тиждень 4]],Січень[[#Totals],[Тиждень 5]])</f>
        <v>0</v>
      </c>
      <c r="D16" s="24" t="s">
        <v>44</v>
      </c>
      <c r="E16" s="24"/>
      <c r="F16" s="13">
        <f>SUM(Січень[[#Totals],[Понаднормові]],Січень[[#Totals],[Понаднормові ]],Січень[[#Totals],[Понаднормові  ]],Січень[[#Totals],[Понаднормові   ]],Січень[[#Totals],[Понаднормові    ]])</f>
        <v>0</v>
      </c>
    </row>
    <row r="17" spans="2:12" ht="9" customHeight="1" x14ac:dyDescent="0.3"/>
    <row r="18" spans="2:12" ht="15" customHeight="1" x14ac:dyDescent="0.3">
      <c r="B18" s="17" t="s">
        <v>14</v>
      </c>
      <c r="C18" s="18" t="s">
        <v>40</v>
      </c>
      <c r="D18" s="18" t="s">
        <v>43</v>
      </c>
      <c r="E18" s="18" t="s">
        <v>56</v>
      </c>
      <c r="F18" s="18" t="s">
        <v>57</v>
      </c>
      <c r="G18" s="18" t="s">
        <v>60</v>
      </c>
      <c r="H18" s="18" t="s">
        <v>62</v>
      </c>
      <c r="I18" s="18" t="s">
        <v>64</v>
      </c>
      <c r="J18" s="18" t="s">
        <v>66</v>
      </c>
      <c r="K18" s="18" t="s">
        <v>68</v>
      </c>
      <c r="L18" s="19" t="s">
        <v>69</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1">
        <f>SUBTOTAL(109,Лютий[Тиждень 1])</f>
        <v>0</v>
      </c>
      <c r="D26" s="22">
        <f>SUBTOTAL(109,Лютий[Понаднормові])</f>
        <v>0</v>
      </c>
      <c r="E26" s="21">
        <f>SUBTOTAL(109,Лютий[Тиждень 2])</f>
        <v>0</v>
      </c>
      <c r="F26" s="22">
        <f>SUBTOTAL(109,Лютий[[Понаднормові ]])</f>
        <v>0</v>
      </c>
      <c r="G26" s="21">
        <f>SUBTOTAL(109,Лютий[Тиждень 3])</f>
        <v>0</v>
      </c>
      <c r="H26" s="22">
        <f>SUBTOTAL(109,Лютий[[Понаднормові  ]])</f>
        <v>0</v>
      </c>
      <c r="I26" s="21">
        <f>SUBTOTAL(109,Лютий[Тиждень 4])</f>
        <v>0</v>
      </c>
      <c r="J26" s="22">
        <f>SUBTOTAL(109,Лютий[[Понаднормові   ]])</f>
        <v>0</v>
      </c>
      <c r="K26" s="21">
        <f>SUBTOTAL(109,Лютий[Тиждень 5])</f>
        <v>0</v>
      </c>
      <c r="L26" s="23">
        <f>SUBTOTAL(109,Лютий[[Понаднормові    ]])</f>
        <v>0</v>
      </c>
    </row>
    <row r="27" spans="2:12" ht="15" customHeight="1" x14ac:dyDescent="0.3">
      <c r="B27" s="14" t="s">
        <v>15</v>
      </c>
      <c r="C27" s="13">
        <f>SUM(Лютий[[#Totals],[Тиждень 1]],Лютий[[#Totals],[Тиждень 2]],Лютий[[#Totals],[Тиждень 3]],Лютий[[#Totals],[Тиждень 4]],Лютий[[#Totals],[Тиждень 5]])</f>
        <v>0</v>
      </c>
      <c r="D27" s="24" t="s">
        <v>45</v>
      </c>
      <c r="E27" s="24"/>
      <c r="F27" s="13">
        <f>SUM(Лютий[[#Totals],[Понаднормові]],Лютий[[#Totals],[Понаднормові ]],Лютий[[#Totals],[Понаднормові  ]],Лютий[[#Totals],[Понаднормові   ]],Лютий[[#Totals],[Понаднормові    ]])</f>
        <v>0</v>
      </c>
    </row>
    <row r="28" spans="2:12" ht="9" customHeight="1" x14ac:dyDescent="0.3"/>
    <row r="29" spans="2:12" ht="15" customHeight="1" x14ac:dyDescent="0.3">
      <c r="B29" s="17" t="s">
        <v>16</v>
      </c>
      <c r="C29" s="18" t="s">
        <v>40</v>
      </c>
      <c r="D29" s="18" t="s">
        <v>43</v>
      </c>
      <c r="E29" s="18" t="s">
        <v>56</v>
      </c>
      <c r="F29" s="18" t="s">
        <v>57</v>
      </c>
      <c r="G29" s="18" t="s">
        <v>60</v>
      </c>
      <c r="H29" s="18" t="s">
        <v>62</v>
      </c>
      <c r="I29" s="18" t="s">
        <v>64</v>
      </c>
      <c r="J29" s="18" t="s">
        <v>66</v>
      </c>
      <c r="K29" s="18" t="s">
        <v>68</v>
      </c>
      <c r="L29" s="19" t="s">
        <v>69</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1">
        <f>SUBTOTAL(109,Березень[Тиждень 1])</f>
        <v>0</v>
      </c>
      <c r="D37" s="22">
        <f>SUBTOTAL(109,Березень[Понаднормові])</f>
        <v>0</v>
      </c>
      <c r="E37" s="21">
        <f>SUBTOTAL(109,Березень[Тиждень 2])</f>
        <v>0</v>
      </c>
      <c r="F37" s="22">
        <f>SUBTOTAL(109,Березень[[Понаднормові ]])</f>
        <v>0</v>
      </c>
      <c r="G37" s="21">
        <f>SUBTOTAL(109,Березень[Тиждень 3])</f>
        <v>0</v>
      </c>
      <c r="H37" s="22">
        <f>SUBTOTAL(109,Березень[[Понаднормові  ]])</f>
        <v>0</v>
      </c>
      <c r="I37" s="21">
        <f>SUBTOTAL(109,Березень[Тиждень 4])</f>
        <v>0</v>
      </c>
      <c r="J37" s="22">
        <f>SUBTOTAL(109,Березень[[Понаднормові   ]])</f>
        <v>0</v>
      </c>
      <c r="K37" s="21">
        <f>SUBTOTAL(109,Березень[Тиждень 5])</f>
        <v>0</v>
      </c>
      <c r="L37" s="23">
        <f>SUBTOTAL(109,Березень[[Понаднормові    ]])</f>
        <v>0</v>
      </c>
    </row>
    <row r="38" spans="2:12" ht="15" customHeight="1" x14ac:dyDescent="0.3">
      <c r="B38" s="14" t="s">
        <v>17</v>
      </c>
      <c r="C38" s="13">
        <f>SUM(Березень[[#Totals],[Тиждень 1]],Березень[[#Totals],[Тиждень 2]],Березень[[#Totals],[Тиждень 3]],Березень[[#Totals],[Тиждень 4]],Березень[[#Totals],[Тиждень 5]])</f>
        <v>0</v>
      </c>
      <c r="D38" s="24" t="s">
        <v>46</v>
      </c>
      <c r="E38" s="24"/>
      <c r="F38" s="13">
        <f>SUM(Березень[[#Totals],[Понаднормові]],Березень[[#Totals],[Понаднормові ]],Березень[[#Totals],[Понаднормові  ]],Березень[[#Totals],[Понаднормові   ]],Березень[[#Totals],[Понаднормові    ]])</f>
        <v>0</v>
      </c>
    </row>
    <row r="39" spans="2:12" ht="9" customHeight="1" x14ac:dyDescent="0.3"/>
    <row r="40" spans="2:12" s="7" customFormat="1" ht="24.95" customHeight="1" x14ac:dyDescent="0.2">
      <c r="B40" s="26" t="s">
        <v>18</v>
      </c>
      <c r="C40" s="26"/>
      <c r="D40" s="26"/>
      <c r="E40" s="26"/>
      <c r="F40" s="26"/>
      <c r="G40" s="26"/>
      <c r="H40" s="26"/>
      <c r="I40" s="26"/>
      <c r="J40" s="26"/>
      <c r="K40" s="26"/>
      <c r="L40" s="26"/>
    </row>
    <row r="41" spans="2:12" ht="15" customHeight="1" x14ac:dyDescent="0.3">
      <c r="B41" s="17" t="s">
        <v>19</v>
      </c>
      <c r="C41" s="18" t="s">
        <v>40</v>
      </c>
      <c r="D41" s="18" t="s">
        <v>43</v>
      </c>
      <c r="E41" s="18" t="s">
        <v>56</v>
      </c>
      <c r="F41" s="18" t="s">
        <v>57</v>
      </c>
      <c r="G41" s="18" t="s">
        <v>60</v>
      </c>
      <c r="H41" s="18" t="s">
        <v>62</v>
      </c>
      <c r="I41" s="18" t="s">
        <v>64</v>
      </c>
      <c r="J41" s="18" t="s">
        <v>66</v>
      </c>
      <c r="K41" s="18" t="s">
        <v>68</v>
      </c>
      <c r="L41" s="19" t="s">
        <v>69</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1">
        <f>SUBTOTAL(109,Квітень[Тиждень 1])</f>
        <v>0</v>
      </c>
      <c r="D49" s="22">
        <f>SUBTOTAL(109,Квітень[Понаднормові])</f>
        <v>0</v>
      </c>
      <c r="E49" s="21">
        <f>SUBTOTAL(109,Квітень[Тиждень 2])</f>
        <v>0</v>
      </c>
      <c r="F49" s="22">
        <f>SUBTOTAL(109,Квітень[[Понаднормові ]])</f>
        <v>0</v>
      </c>
      <c r="G49" s="21">
        <f>SUBTOTAL(109,Квітень[Тиждень 3])</f>
        <v>0</v>
      </c>
      <c r="H49" s="22">
        <f>SUBTOTAL(109,Квітень[[Понаднормові  ]])</f>
        <v>0</v>
      </c>
      <c r="I49" s="21">
        <f>SUBTOTAL(109,Квітень[Тиждень 4])</f>
        <v>0</v>
      </c>
      <c r="J49" s="22">
        <f>SUBTOTAL(109,Квітень[[Понаднормові   ]])</f>
        <v>0</v>
      </c>
      <c r="K49" s="21">
        <f>SUBTOTAL(109,Квітень[Тиждень 5])</f>
        <v>0</v>
      </c>
      <c r="L49" s="23">
        <f>SUBTOTAL(109,Квітень[[Понаднормові    ]])</f>
        <v>0</v>
      </c>
    </row>
    <row r="50" spans="2:12" ht="15" customHeight="1" x14ac:dyDescent="0.3">
      <c r="B50" s="14" t="s">
        <v>20</v>
      </c>
      <c r="C50" s="13">
        <f>SUM(Квітень[[#Totals],[Тиждень 1]],Квітень[[#Totals],[Тиждень 2]],Квітень[[#Totals],[Тиждень 3]],Квітень[[#Totals],[Тиждень 4]],Квітень[[#Totals],[Тиждень 5]])</f>
        <v>0</v>
      </c>
      <c r="D50" s="24" t="s">
        <v>47</v>
      </c>
      <c r="E50" s="24"/>
      <c r="F50" s="13">
        <f>SUM(Квітень[[#Totals],[Понаднормові]],Квітень[[#Totals],[Понаднормові ]],Квітень[[#Totals],[Понаднормові  ]],Квітень[[#Totals],[Понаднормові   ]],Квітень[[#Totals],[Понаднормові    ]])</f>
        <v>0</v>
      </c>
    </row>
    <row r="51" spans="2:12" ht="9" customHeight="1" x14ac:dyDescent="0.3"/>
    <row r="52" spans="2:12" ht="15" customHeight="1" x14ac:dyDescent="0.3">
      <c r="B52" s="17" t="s">
        <v>21</v>
      </c>
      <c r="C52" s="18" t="s">
        <v>40</v>
      </c>
      <c r="D52" s="18" t="s">
        <v>43</v>
      </c>
      <c r="E52" s="18" t="s">
        <v>56</v>
      </c>
      <c r="F52" s="18" t="s">
        <v>57</v>
      </c>
      <c r="G52" s="18" t="s">
        <v>60</v>
      </c>
      <c r="H52" s="18" t="s">
        <v>62</v>
      </c>
      <c r="I52" s="18" t="s">
        <v>64</v>
      </c>
      <c r="J52" s="18" t="s">
        <v>66</v>
      </c>
      <c r="K52" s="18" t="s">
        <v>68</v>
      </c>
      <c r="L52" s="19" t="s">
        <v>69</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1">
        <f>SUBTOTAL(109,Травень[Тиждень 1])</f>
        <v>0</v>
      </c>
      <c r="D60" s="22">
        <f>SUBTOTAL(109,Травень[Понаднормові])</f>
        <v>0</v>
      </c>
      <c r="E60" s="21">
        <f>SUBTOTAL(109,Травень[Тиждень 2])</f>
        <v>0</v>
      </c>
      <c r="F60" s="22">
        <f>SUBTOTAL(109,Травень[[Понаднормові ]])</f>
        <v>0</v>
      </c>
      <c r="G60" s="21">
        <f>SUBTOTAL(109,Травень[Тиждень 3])</f>
        <v>0</v>
      </c>
      <c r="H60" s="22">
        <f>SUBTOTAL(109,Травень[[Понаднормові  ]])</f>
        <v>0</v>
      </c>
      <c r="I60" s="21">
        <f>SUBTOTAL(109,Травень[Тиждень 4])</f>
        <v>0</v>
      </c>
      <c r="J60" s="22">
        <f>SUBTOTAL(109,Травень[[Понаднормові   ]])</f>
        <v>0</v>
      </c>
      <c r="K60" s="21">
        <f>SUBTOTAL(109,Травень[Тиждень 5])</f>
        <v>0</v>
      </c>
      <c r="L60" s="23">
        <f>SUBTOTAL(109,Травень[[Понаднормові    ]])</f>
        <v>0</v>
      </c>
    </row>
    <row r="61" spans="2:12" ht="15" customHeight="1" x14ac:dyDescent="0.3">
      <c r="B61" s="14" t="s">
        <v>22</v>
      </c>
      <c r="C61" s="13">
        <f>SUM(Травень[[#Totals],[Тиждень 1]],Травень[[#Totals],[Тиждень 2]],Травень[[#Totals],[Тиждень 3]],Травень[[#Totals],[Тиждень 4]],Травень[[#Totals],[Тиждень 5]])</f>
        <v>0</v>
      </c>
      <c r="D61" s="24" t="s">
        <v>48</v>
      </c>
      <c r="E61" s="24"/>
      <c r="F61" s="13">
        <f>SUM(Травень[[#Totals],[Понаднормові]],Травень[[#Totals],[Понаднормові ]],Травень[[#Totals],[Понаднормові  ]],Травень[[#Totals],[Понаднормові   ]],Травень[[#Totals],[Понаднормові    ]])</f>
        <v>0</v>
      </c>
    </row>
    <row r="62" spans="2:12" ht="9" customHeight="1" x14ac:dyDescent="0.3"/>
    <row r="63" spans="2:12" ht="15" customHeight="1" x14ac:dyDescent="0.3">
      <c r="B63" s="17" t="s">
        <v>23</v>
      </c>
      <c r="C63" s="18" t="s">
        <v>40</v>
      </c>
      <c r="D63" s="18" t="s">
        <v>43</v>
      </c>
      <c r="E63" s="18" t="s">
        <v>56</v>
      </c>
      <c r="F63" s="18" t="s">
        <v>57</v>
      </c>
      <c r="G63" s="18" t="s">
        <v>60</v>
      </c>
      <c r="H63" s="18" t="s">
        <v>62</v>
      </c>
      <c r="I63" s="18" t="s">
        <v>64</v>
      </c>
      <c r="J63" s="18" t="s">
        <v>66</v>
      </c>
      <c r="K63" s="18" t="s">
        <v>68</v>
      </c>
      <c r="L63" s="19" t="s">
        <v>69</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1">
        <f>SUBTOTAL(109,Червень[Тиждень 1])</f>
        <v>0</v>
      </c>
      <c r="D71" s="22">
        <f>SUBTOTAL(109,Червень[Понаднормові])</f>
        <v>0</v>
      </c>
      <c r="E71" s="21">
        <f>SUBTOTAL(109,Червень[Тиждень 2])</f>
        <v>0</v>
      </c>
      <c r="F71" s="22">
        <f>SUBTOTAL(109,Червень[[Понаднормові ]])</f>
        <v>0</v>
      </c>
      <c r="G71" s="21">
        <f>SUBTOTAL(109,Червень[Тиждень 3])</f>
        <v>0</v>
      </c>
      <c r="H71" s="22">
        <f>SUBTOTAL(109,Червень[[Понаднормові  ]])</f>
        <v>0</v>
      </c>
      <c r="I71" s="21">
        <f>SUBTOTAL(109,Червень[Тиждень 4])</f>
        <v>0</v>
      </c>
      <c r="J71" s="22">
        <f>SUBTOTAL(109,Червень[[Понаднормові   ]])</f>
        <v>0</v>
      </c>
      <c r="K71" s="21">
        <f>SUBTOTAL(109,Червень[Тиждень 5])</f>
        <v>0</v>
      </c>
      <c r="L71" s="23">
        <f>SUBTOTAL(109,Червень[[Понаднормові    ]])</f>
        <v>0</v>
      </c>
    </row>
    <row r="72" spans="2:12" ht="15" customHeight="1" x14ac:dyDescent="0.3">
      <c r="B72" s="14" t="s">
        <v>24</v>
      </c>
      <c r="C72" s="13">
        <f>SUM(Червень[[#Totals],[Тиждень 1]],Червень[[#Totals],[Тиждень 2]],Червень[[#Totals],[Тиждень 3]],Червень[[#Totals],[Тиждень 4]],Червень[[#Totals],[Тиждень 5]])</f>
        <v>0</v>
      </c>
      <c r="D72" s="24" t="s">
        <v>49</v>
      </c>
      <c r="E72" s="24"/>
      <c r="F72" s="13">
        <f>SUM(Червень[[#Totals],[Понаднормові]],Червень[[#Totals],[Понаднормові ]],Червень[[#Totals],[Понаднормові  ]],Червень[[#Totals],[Понаднормові   ]],Червень[[#Totals],[Понаднормові    ]])</f>
        <v>0</v>
      </c>
    </row>
    <row r="73" spans="2:12" ht="9" customHeight="1" x14ac:dyDescent="0.3">
      <c r="B73" s="5"/>
      <c r="C73" s="5"/>
    </row>
    <row r="74" spans="2:12" s="6" customFormat="1" ht="24.95" customHeight="1" x14ac:dyDescent="0.2">
      <c r="B74" s="26" t="s">
        <v>25</v>
      </c>
      <c r="C74" s="27"/>
      <c r="D74" s="27"/>
      <c r="E74" s="27"/>
      <c r="F74" s="27"/>
      <c r="G74" s="27"/>
      <c r="H74" s="27"/>
      <c r="I74" s="27"/>
      <c r="J74" s="27"/>
      <c r="K74" s="27"/>
      <c r="L74" s="27"/>
    </row>
    <row r="75" spans="2:12" ht="15" customHeight="1" x14ac:dyDescent="0.3">
      <c r="B75" s="17" t="s">
        <v>26</v>
      </c>
      <c r="C75" s="18" t="s">
        <v>40</v>
      </c>
      <c r="D75" s="18" t="s">
        <v>43</v>
      </c>
      <c r="E75" s="18" t="s">
        <v>56</v>
      </c>
      <c r="F75" s="18" t="s">
        <v>57</v>
      </c>
      <c r="G75" s="18" t="s">
        <v>60</v>
      </c>
      <c r="H75" s="18" t="s">
        <v>62</v>
      </c>
      <c r="I75" s="18" t="s">
        <v>64</v>
      </c>
      <c r="J75" s="18" t="s">
        <v>66</v>
      </c>
      <c r="K75" s="18" t="s">
        <v>68</v>
      </c>
      <c r="L75" s="19" t="s">
        <v>69</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1">
        <f>SUBTOTAL(109,Липень[Тиждень 1])</f>
        <v>0</v>
      </c>
      <c r="D83" s="22">
        <f>SUBTOTAL(109,Липень[Понаднормові])</f>
        <v>0</v>
      </c>
      <c r="E83" s="21">
        <f>SUBTOTAL(109,Липень[Тиждень 2])</f>
        <v>0</v>
      </c>
      <c r="F83" s="22">
        <f>SUBTOTAL(109,Липень[[Понаднормові ]])</f>
        <v>0</v>
      </c>
      <c r="G83" s="21">
        <f>SUBTOTAL(109,Липень[Тиждень 3])</f>
        <v>0</v>
      </c>
      <c r="H83" s="22">
        <f>SUBTOTAL(109,Липень[[Понаднормові  ]])</f>
        <v>0</v>
      </c>
      <c r="I83" s="21">
        <f>SUBTOTAL(109,Липень[Тиждень 4])</f>
        <v>0</v>
      </c>
      <c r="J83" s="22">
        <f>SUBTOTAL(109,Липень[[Понаднормові   ]])</f>
        <v>0</v>
      </c>
      <c r="K83" s="21">
        <f>SUBTOTAL(109,Липень[Тиждень 5])</f>
        <v>0</v>
      </c>
      <c r="L83" s="23">
        <f>SUBTOTAL(109,Липень[[Понаднормові    ]])</f>
        <v>0</v>
      </c>
    </row>
    <row r="84" spans="2:12" ht="15" customHeight="1" x14ac:dyDescent="0.3">
      <c r="B84" s="14" t="s">
        <v>27</v>
      </c>
      <c r="C84" s="13">
        <f>SUM(Липень[[#Totals],[Тиждень 1]],Липень[[#Totals],[Тиждень 2]],Липень[[#Totals],[Тиждень 3]],Липень[[#Totals],[Тиждень 4]],Липень[[#Totals],[Тиждень 5]])</f>
        <v>0</v>
      </c>
      <c r="D84" s="24" t="s">
        <v>50</v>
      </c>
      <c r="E84" s="24"/>
      <c r="F84" s="13">
        <f>SUM(Липень[[#Totals],[Понаднормові]],Липень[[#Totals],[Понаднормові ]],Липень[[#Totals],[Понаднормові  ]],Липень[[#Totals],[Понаднормові   ]],Липень[[#Totals],[Понаднормові    ]])</f>
        <v>0</v>
      </c>
    </row>
    <row r="85" spans="2:12" ht="9" customHeight="1" x14ac:dyDescent="0.3"/>
    <row r="86" spans="2:12" ht="15" customHeight="1" x14ac:dyDescent="0.3">
      <c r="B86" s="17" t="s">
        <v>28</v>
      </c>
      <c r="C86" s="18" t="s">
        <v>40</v>
      </c>
      <c r="D86" s="18" t="s">
        <v>43</v>
      </c>
      <c r="E86" s="18" t="s">
        <v>56</v>
      </c>
      <c r="F86" s="18" t="s">
        <v>57</v>
      </c>
      <c r="G86" s="18" t="s">
        <v>60</v>
      </c>
      <c r="H86" s="18" t="s">
        <v>62</v>
      </c>
      <c r="I86" s="18" t="s">
        <v>64</v>
      </c>
      <c r="J86" s="18" t="s">
        <v>66</v>
      </c>
      <c r="K86" s="18" t="s">
        <v>68</v>
      </c>
      <c r="L86" s="19" t="s">
        <v>69</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1">
        <f>SUBTOTAL(109,Серпень[Тиждень 1])</f>
        <v>0</v>
      </c>
      <c r="D94" s="22">
        <f>SUBTOTAL(109,Серпень[Понаднормові])</f>
        <v>0</v>
      </c>
      <c r="E94" s="21">
        <f>SUBTOTAL(109,Серпень[Тиждень 2])</f>
        <v>0</v>
      </c>
      <c r="F94" s="22">
        <f>SUBTOTAL(109,Серпень[[Понаднормові ]])</f>
        <v>0</v>
      </c>
      <c r="G94" s="21">
        <f>SUBTOTAL(109,Серпень[Тиждень 3])</f>
        <v>0</v>
      </c>
      <c r="H94" s="22">
        <f>SUBTOTAL(109,Серпень[[Понаднормові  ]])</f>
        <v>0</v>
      </c>
      <c r="I94" s="21">
        <f>SUBTOTAL(109,Серпень[Тиждень 4])</f>
        <v>0</v>
      </c>
      <c r="J94" s="22">
        <f>SUBTOTAL(109,Серпень[[Понаднормові   ]])</f>
        <v>0</v>
      </c>
      <c r="K94" s="21">
        <f>SUBTOTAL(109,Серпень[Тиждень 5])</f>
        <v>0</v>
      </c>
      <c r="L94" s="23">
        <f>SUBTOTAL(109,Серпень[[Понаднормові    ]])</f>
        <v>0</v>
      </c>
    </row>
    <row r="95" spans="2:12" ht="15" customHeight="1" x14ac:dyDescent="0.3">
      <c r="B95" s="14" t="s">
        <v>29</v>
      </c>
      <c r="C95" s="13">
        <f>SUM(Серпень[[#Totals],[Тиждень 1]],Серпень[[#Totals],[Тиждень 2]],Серпень[[#Totals],[Тиждень 3]],Серпень[[#Totals],[Тиждень 4]],Серпень[[#Totals],[Тиждень 5]])</f>
        <v>0</v>
      </c>
      <c r="D95" s="24" t="s">
        <v>51</v>
      </c>
      <c r="E95" s="24"/>
      <c r="F95" s="13">
        <f>SUM(Серпень[[#Totals],[Понаднормові]],Серпень[[#Totals],[Понаднормові ]],Серпень[[#Totals],[Понаднормові  ]],Серпень[[#Totals],[Понаднормові   ]],Серпень[[#Totals],[Понаднормові    ]])</f>
        <v>0</v>
      </c>
    </row>
    <row r="96" spans="2:12" ht="9" customHeight="1" x14ac:dyDescent="0.3"/>
    <row r="97" spans="2:12" ht="15" customHeight="1" x14ac:dyDescent="0.3">
      <c r="B97" s="17" t="s">
        <v>30</v>
      </c>
      <c r="C97" s="18" t="s">
        <v>40</v>
      </c>
      <c r="D97" s="18" t="s">
        <v>43</v>
      </c>
      <c r="E97" s="18" t="s">
        <v>56</v>
      </c>
      <c r="F97" s="18" t="s">
        <v>57</v>
      </c>
      <c r="G97" s="18" t="s">
        <v>60</v>
      </c>
      <c r="H97" s="18" t="s">
        <v>62</v>
      </c>
      <c r="I97" s="18" t="s">
        <v>64</v>
      </c>
      <c r="J97" s="18" t="s">
        <v>66</v>
      </c>
      <c r="K97" s="18" t="s">
        <v>68</v>
      </c>
      <c r="L97" s="19" t="s">
        <v>69</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1">
        <f>SUBTOTAL(109,Вересень[Тиждень 1])</f>
        <v>0</v>
      </c>
      <c r="D105" s="22">
        <f>SUBTOTAL(109,Вересень[Понаднормові])</f>
        <v>0</v>
      </c>
      <c r="E105" s="21">
        <f>SUBTOTAL(109,Вересень[Тиждень 2])</f>
        <v>0</v>
      </c>
      <c r="F105" s="22">
        <f>SUBTOTAL(109,Вересень[[Понаднормові ]])</f>
        <v>0</v>
      </c>
      <c r="G105" s="21">
        <f>SUBTOTAL(109,Вересень[Тиждень 3])</f>
        <v>0</v>
      </c>
      <c r="H105" s="22">
        <f>SUBTOTAL(109,Вересень[[Понаднормові  ]])</f>
        <v>0</v>
      </c>
      <c r="I105" s="21">
        <f>SUBTOTAL(109,Вересень[Тиждень 4])</f>
        <v>0</v>
      </c>
      <c r="J105" s="22">
        <f>SUBTOTAL(109,Вересень[[Понаднормові   ]])</f>
        <v>0</v>
      </c>
      <c r="K105" s="21">
        <f>SUBTOTAL(109,Вересень[Тиждень 5])</f>
        <v>0</v>
      </c>
      <c r="L105" s="23">
        <f>SUBTOTAL(109,Вересень[[Понаднормові    ]])</f>
        <v>0</v>
      </c>
    </row>
    <row r="106" spans="2:12" ht="15" customHeight="1" x14ac:dyDescent="0.3">
      <c r="B106" s="14" t="s">
        <v>31</v>
      </c>
      <c r="C106" s="13">
        <f>SUM(Вересень[[#Totals],[Тиждень 1]],Вересень[[#Totals],[Тиждень 2]],Вересень[[#Totals],[Тиждень 3]],Вересень[[#Totals],[Тиждень 4]],Вересень[[#Totals],[Тиждень 5]])</f>
        <v>0</v>
      </c>
      <c r="D106" s="24" t="s">
        <v>52</v>
      </c>
      <c r="E106" s="24"/>
      <c r="F106" s="13">
        <f>SUM(Вересень[[#Totals],[Понаднормові]],Вересень[[#Totals],[Понаднормові ]],Вересень[[#Totals],[Понаднормові  ]],Вересень[[#Totals],[Понаднормові   ]],Вересень[[#Totals],[Понаднормові    ]])</f>
        <v>0</v>
      </c>
    </row>
    <row r="107" spans="2:12" ht="9" customHeight="1" x14ac:dyDescent="0.3">
      <c r="B107" s="7"/>
    </row>
    <row r="108" spans="2:12" s="7" customFormat="1" ht="24.95" customHeight="1" x14ac:dyDescent="0.2">
      <c r="B108" s="26" t="s">
        <v>32</v>
      </c>
      <c r="C108" s="26"/>
      <c r="D108" s="26"/>
      <c r="E108" s="26"/>
      <c r="F108" s="26"/>
      <c r="G108" s="26"/>
      <c r="H108" s="26"/>
      <c r="I108" s="26"/>
      <c r="J108" s="26"/>
      <c r="K108" s="26"/>
      <c r="L108" s="26"/>
    </row>
    <row r="109" spans="2:12" ht="15" customHeight="1" x14ac:dyDescent="0.3">
      <c r="B109" s="17" t="s">
        <v>33</v>
      </c>
      <c r="C109" s="18" t="s">
        <v>40</v>
      </c>
      <c r="D109" s="18" t="s">
        <v>43</v>
      </c>
      <c r="E109" s="18" t="s">
        <v>56</v>
      </c>
      <c r="F109" s="18" t="s">
        <v>57</v>
      </c>
      <c r="G109" s="18" t="s">
        <v>60</v>
      </c>
      <c r="H109" s="18" t="s">
        <v>62</v>
      </c>
      <c r="I109" s="18" t="s">
        <v>64</v>
      </c>
      <c r="J109" s="18" t="s">
        <v>66</v>
      </c>
      <c r="K109" s="18" t="s">
        <v>68</v>
      </c>
      <c r="L109" s="19" t="s">
        <v>69</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1">
        <f>SUBTOTAL(109,Жовтень[Тиждень 1])</f>
        <v>0</v>
      </c>
      <c r="D117" s="22">
        <f>SUBTOTAL(109,Жовтень[Понаднормові])</f>
        <v>0</v>
      </c>
      <c r="E117" s="21">
        <f>SUBTOTAL(109,Жовтень[Тиждень 2])</f>
        <v>0</v>
      </c>
      <c r="F117" s="22">
        <f>SUBTOTAL(109,Жовтень[[Понаднормові ]])</f>
        <v>0</v>
      </c>
      <c r="G117" s="21">
        <f>SUBTOTAL(109,Жовтень[Тиждень 3])</f>
        <v>0</v>
      </c>
      <c r="H117" s="22">
        <f>SUBTOTAL(109,Жовтень[[Понаднормові  ]])</f>
        <v>0</v>
      </c>
      <c r="I117" s="21">
        <f>SUBTOTAL(109,Жовтень[Тиждень 4])</f>
        <v>0</v>
      </c>
      <c r="J117" s="22">
        <f>SUBTOTAL(109,Жовтень[[Понаднормові   ]])</f>
        <v>0</v>
      </c>
      <c r="K117" s="21">
        <f>SUBTOTAL(109,Жовтень[Тиждень 5])</f>
        <v>0</v>
      </c>
      <c r="L117" s="23">
        <f>SUBTOTAL(109,Жовтень[[Понаднормові    ]])</f>
        <v>0</v>
      </c>
    </row>
    <row r="118" spans="2:12" ht="15" customHeight="1" x14ac:dyDescent="0.3">
      <c r="B118" s="14" t="s">
        <v>34</v>
      </c>
      <c r="C118" s="13">
        <f>SUM(Жовтень[[#Totals],[Тиждень 1]],Жовтень[[#Totals],[Тиждень 2]],Жовтень[[#Totals],[Тиждень 3]],Жовтень[[#Totals],[Тиждень 4]],Жовтень[[#Totals],[Тиждень 5]])</f>
        <v>0</v>
      </c>
      <c r="D118" s="24" t="s">
        <v>53</v>
      </c>
      <c r="E118" s="24"/>
      <c r="F118" s="13">
        <f>SUM(Жовтень[[#Totals],[Понаднормові]],Жовтень[[#Totals],[Понаднормові ]],Жовтень[[#Totals],[Понаднормові  ]],Жовтень[[#Totals],[Понаднормові   ]],Жовтень[[#Totals],[Понаднормові    ]])</f>
        <v>0</v>
      </c>
    </row>
    <row r="119" spans="2:12" ht="9" customHeight="1" x14ac:dyDescent="0.3"/>
    <row r="120" spans="2:12" ht="15" customHeight="1" x14ac:dyDescent="0.3">
      <c r="B120" s="17" t="s">
        <v>35</v>
      </c>
      <c r="C120" s="18" t="s">
        <v>40</v>
      </c>
      <c r="D120" s="18" t="s">
        <v>43</v>
      </c>
      <c r="E120" s="18" t="s">
        <v>56</v>
      </c>
      <c r="F120" s="18" t="s">
        <v>57</v>
      </c>
      <c r="G120" s="18" t="s">
        <v>60</v>
      </c>
      <c r="H120" s="18" t="s">
        <v>62</v>
      </c>
      <c r="I120" s="18" t="s">
        <v>64</v>
      </c>
      <c r="J120" s="18" t="s">
        <v>66</v>
      </c>
      <c r="K120" s="18" t="s">
        <v>68</v>
      </c>
      <c r="L120" s="19" t="s">
        <v>69</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1">
        <f>SUBTOTAL(109,Листопад[Тиждень 1])</f>
        <v>0</v>
      </c>
      <c r="D128" s="22">
        <f>SUBTOTAL(109,Листопад[Понаднормові])</f>
        <v>0</v>
      </c>
      <c r="E128" s="21">
        <f>SUBTOTAL(109,Листопад[Тиждень 2])</f>
        <v>0</v>
      </c>
      <c r="F128" s="22">
        <f>SUBTOTAL(109,Листопад[[Понаднормові ]])</f>
        <v>0</v>
      </c>
      <c r="G128" s="21">
        <f>SUBTOTAL(109,Листопад[Тиждень 3])</f>
        <v>0</v>
      </c>
      <c r="H128" s="22">
        <f>SUBTOTAL(109,Листопад[[Понаднормові  ]])</f>
        <v>0</v>
      </c>
      <c r="I128" s="21">
        <f>SUBTOTAL(109,Листопад[Тиждень 4])</f>
        <v>0</v>
      </c>
      <c r="J128" s="22">
        <f>SUBTOTAL(109,Листопад[[Понаднормові   ]])</f>
        <v>0</v>
      </c>
      <c r="K128" s="21">
        <f>SUBTOTAL(109,Листопад[Тиждень 5])</f>
        <v>0</v>
      </c>
      <c r="L128" s="23">
        <f>SUBTOTAL(109,Листопад[[Понаднормові    ]])</f>
        <v>0</v>
      </c>
    </row>
    <row r="129" spans="2:12" ht="15" customHeight="1" x14ac:dyDescent="0.3">
      <c r="B129" s="14" t="s">
        <v>36</v>
      </c>
      <c r="C129" s="13">
        <f>SUM(Листопад[[#Totals],[Тиждень 1]],Листопад[[#Totals],[Тиждень 2]],Листопад[[#Totals],[Тиждень 3]],Листопад[[#Totals],[Тиждень 4]],Листопад[[#Totals],[Тиждень 5]])</f>
        <v>0</v>
      </c>
      <c r="D129" s="24" t="s">
        <v>54</v>
      </c>
      <c r="E129" s="24"/>
      <c r="F129" s="13">
        <f>SUM(Листопад[[#Totals],[Понаднормові]],Листопад[[#Totals],[Понаднормові ]],Листопад[[#Totals],[Понаднормові  ]],Листопад[[#Totals],[Понаднормові   ]],Листопад[[#Totals],[Понаднормові    ]])</f>
        <v>0</v>
      </c>
    </row>
    <row r="130" spans="2:12" ht="9" customHeight="1" x14ac:dyDescent="0.3"/>
    <row r="131" spans="2:12" ht="15" customHeight="1" x14ac:dyDescent="0.3">
      <c r="B131" s="17" t="s">
        <v>37</v>
      </c>
      <c r="C131" s="18" t="s">
        <v>40</v>
      </c>
      <c r="D131" s="18" t="s">
        <v>43</v>
      </c>
      <c r="E131" s="18" t="s">
        <v>56</v>
      </c>
      <c r="F131" s="18" t="s">
        <v>57</v>
      </c>
      <c r="G131" s="18" t="s">
        <v>61</v>
      </c>
      <c r="H131" s="18" t="s">
        <v>62</v>
      </c>
      <c r="I131" s="18" t="s">
        <v>65</v>
      </c>
      <c r="J131" s="18" t="s">
        <v>66</v>
      </c>
      <c r="K131" s="18" t="s">
        <v>68</v>
      </c>
      <c r="L131" s="19" t="s">
        <v>69</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1">
        <f>SUBTOTAL(109,Грудень[Тиждень 1])</f>
        <v>0</v>
      </c>
      <c r="D139" s="22">
        <f>SUBTOTAL(109,Грудень[Понаднормові])</f>
        <v>0</v>
      </c>
      <c r="E139" s="21">
        <f>SUBTOTAL(109,Грудень[Тиждень 2])</f>
        <v>0</v>
      </c>
      <c r="F139" s="22">
        <f>SUBTOTAL(109,Грудень[[Понаднормові ]])</f>
        <v>0</v>
      </c>
      <c r="G139" s="21">
        <f>SUBTOTAL(109,Грудень[Тиждень 3])</f>
        <v>0</v>
      </c>
      <c r="H139" s="22">
        <f>SUBTOTAL(109,Грудень[[Понаднормові  ]])</f>
        <v>0</v>
      </c>
      <c r="I139" s="21">
        <f>SUBTOTAL(109,Грудень[Тиждень 4])</f>
        <v>0</v>
      </c>
      <c r="J139" s="22">
        <f>SUBTOTAL(109,Грудень[[Понаднормові   ]])</f>
        <v>0</v>
      </c>
      <c r="K139" s="21">
        <f>SUBTOTAL(109,Грудень[Тиждень 5])</f>
        <v>0</v>
      </c>
      <c r="L139" s="23">
        <f>SUBTOTAL(109,Грудень[[Понаднормові    ]])</f>
        <v>0</v>
      </c>
    </row>
    <row r="140" spans="2:12" ht="15" customHeight="1" x14ac:dyDescent="0.3">
      <c r="B140" s="14" t="s">
        <v>38</v>
      </c>
      <c r="C140" s="13">
        <f>SUM(Грудень[[#Totals],[Тиждень 1]],Грудень[[#Totals],[Тиждень 2]],Грудень[[#Totals],[Тиждень 3]],Грудень[[#Totals],[Тиждень 4]],Грудень[[#Totals],[Тиждень 5]])</f>
        <v>0</v>
      </c>
      <c r="D140" s="24" t="s">
        <v>55</v>
      </c>
      <c r="E140" s="24"/>
      <c r="F140" s="13">
        <f>SUM(Грудень[[#Totals],[Понаднормові]],Грудень[[#Totals],[Понаднормові ]],Грудень[[#Totals],[Понаднормові  ]],Грудень[[#Totals],[Понаднормові   ]],Грудень[[#Totals],[Понаднормові    ]])</f>
        <v>0</v>
      </c>
    </row>
  </sheetData>
  <mergeCells count="19">
    <mergeCell ref="I3:J3"/>
    <mergeCell ref="D118:E118"/>
    <mergeCell ref="D106:E106"/>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s>
  <phoneticPr fontId="2" type="noConversion"/>
  <dataValidations count="100">
    <dataValidation allowBlank="1" showInputMessage="1" showErrorMessage="1" prompt="Створіть на цьому аркуші картку щоденного, щотижневого, щомісячного й щорічного обліку часу працівника. Кількість звичайних і понаднормових годин, а також загальна кількість робочих годин обчислюються автоматично." sqref="A1" xr:uid="{00000000-0002-0000-0000-000000000000}"/>
    <dataValidation allowBlank="1" showInputMessage="1" showErrorMessage="1" prompt="У клітинку праворуч введіть ім’я працівника." sqref="B3" xr:uid="{00000000-0002-0000-0000-000001000000}"/>
    <dataValidation allowBlank="1" showInputMessage="1" showErrorMessage="1" prompt="У клітинку праворуч введіть ім’я керівника." sqref="B4" xr:uid="{00000000-0002-0000-0000-000002000000}"/>
    <dataValidation allowBlank="1" showInputMessage="1" showErrorMessage="1" prompt="У клітинку праворуч введіть адресу електронної пошти." sqref="D3" xr:uid="{00000000-0002-0000-0000-000003000000}"/>
    <dataValidation allowBlank="1" showInputMessage="1" showErrorMessage="1" prompt="У цю клітинку введіть адресу електронної пошти." sqref="E3" xr:uid="{00000000-0002-0000-0000-000004000000}"/>
    <dataValidation allowBlank="1" showInputMessage="1" showErrorMessage="1" prompt="У клітинку праворуч введіть номер телефону." sqref="D4" xr:uid="{00000000-0002-0000-0000-000005000000}"/>
    <dataValidation allowBlank="1" showInputMessage="1" showErrorMessage="1" prompt="У цю клітинку введіть номер телефону." sqref="E4" xr:uid="{00000000-0002-0000-0000-000006000000}"/>
    <dataValidation allowBlank="1" showInputMessage="1" showErrorMessage="1" prompt="Кількість планових годин автоматично обчислюється в клітинці праворуч." sqref="G4" xr:uid="{00000000-0002-0000-0000-000007000000}"/>
    <dataValidation allowBlank="1" showInputMessage="1" showErrorMessage="1" prompt="Кількість планових годин автоматично обчислюється в цій клітинці." sqref="H4" xr:uid="{00000000-0002-0000-0000-000008000000}"/>
    <dataValidation allowBlank="1" showInputMessage="1" showErrorMessage="1" prompt="Кількість понаднормових годин автоматично обчислюється в клітинці праворуч." sqref="I4" xr:uid="{00000000-0002-0000-0000-000009000000}"/>
    <dataValidation allowBlank="1" showInputMessage="1" showErrorMessage="1" prompt="Кількість понаднормових годин автоматично обчислюється в цій клітинці." sqref="J4" xr:uid="{00000000-0002-0000-0000-00000A000000}"/>
    <dataValidation allowBlank="1" showInputMessage="1" showErrorMessage="1" prompt="Загальна кількість годин автоматично обчислюється в клітинці праворуч." sqref="K4" xr:uid="{00000000-0002-0000-0000-00000B000000}"/>
    <dataValidation allowBlank="1" showInputMessage="1" showErrorMessage="1" prompt="Загальна кількість годин автоматично обчислюється в цій клітинці. У таблицю, починаючи з клітинки B7, введіть планові й понаднормові години для кожного дня тижня січня." sqref="L4" xr:uid="{00000000-0002-0000-0000-00000C000000}"/>
    <dataValidation allowBlank="1" showInputMessage="1" showErrorMessage="1" prompt="Дні тижня цього місяця наведено в цьому стовпці." sqref="B7 B18 B29 B52 B63 B75 B86 B97 B109 B120 B131 B41" xr:uid="{00000000-0002-0000-0000-00000D000000}"/>
    <dataValidation allowBlank="1" showInputMessage="1" showErrorMessage="1" prompt="У стовпець під цим заголовком введіть кількість планових годин для тижня 1." sqref="C7 C18 C29 C131 C120 C109 C97 C86 C75 C63 C52 C41" xr:uid="{00000000-0002-0000-0000-00000E000000}"/>
    <dataValidation allowBlank="1" showInputMessage="1" showErrorMessage="1" prompt="У стовпець під цим заголовком введіть кількість понаднормових годин."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У стовпець під цим заголовком введіть кількість планових годин для тижня 2." sqref="E7 E18 E29 E131 E120 E109 E97 E86 E75 E63 E52 E41" xr:uid="{00000000-0002-0000-0000-000010000000}"/>
    <dataValidation allowBlank="1" showInputMessage="1" showErrorMessage="1" prompt="У стовпець під цим заголовком введіть кількість планових годин для тижня 3." sqref="G7 G18 G29 G41 G52 G63 G75 G86 G97 G109 G120 G131" xr:uid="{00000000-0002-0000-0000-000011000000}"/>
    <dataValidation allowBlank="1" showInputMessage="1" showErrorMessage="1" prompt="У стовпець під цим заголовком введіть кількість планових годин для тижня 4." sqref="I7 I18 I29 I131 I120 I109 I97 I86 I75 I63 I52 I41" xr:uid="{00000000-0002-0000-0000-000012000000}"/>
    <dataValidation allowBlank="1" showInputMessage="1" showErrorMessage="1" prompt="У стовпець під цим заголовком введіть кількість планових годин для тижня 5." sqref="K7 K18 K29 K41 K52 K63 K75 K86 K97 K109 K120 K131" xr:uid="{00000000-0002-0000-0000-000013000000}"/>
    <dataValidation allowBlank="1" showInputMessage="1" showErrorMessage="1" prompt="У стовпець під цим заголовком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січень наведено в клітинці C16 і понаднормових – у клітинці F16." sqref="L7" xr:uid="{00000000-0002-0000-0000-000014000000}"/>
    <dataValidation allowBlank="1" showInputMessage="1" showErrorMessage="1" prompt="У цій клітинці наведено заголовок цього аркуша. Введіть докладні відомості в клітинки C3, C4, E3, E4, H3 й I3. Кількість планових годин автоматично оновлюється в клітинці H4, понаднормових – у клітинці J4, і загальна кількість годин – у клітинці L4." sqref="B1:L2" xr:uid="{00000000-0002-0000-0000-000015000000}"/>
    <dataValidation allowBlank="1" showInputMessage="1" showErrorMessage="1" prompt="Введіть ім’я працівника в цю клітинку." sqref="C3" xr:uid="{00000000-0002-0000-0000-000016000000}"/>
    <dataValidation allowBlank="1" showInputMessage="1" showErrorMessage="1" prompt="Введіть ім’я керівника в цю клітинку." sqref="C4" xr:uid="{00000000-0002-0000-0000-000017000000}"/>
    <dataValidation allowBlank="1" showInputMessage="1" showErrorMessage="1" prompt="Введіть січневі години в таблицю нижче, лютневі години – у таблицю, починаючи з клітинки B18, і березневі години – у таблицю, починаючи з клітинки B29. Підсумки обчислюються автоматично." sqref="B6:L6" xr:uid="{00000000-0002-0000-0000-000018000000}"/>
    <dataValidation allowBlank="1" showInputMessage="1" showErrorMessage="1" prompt="Загальна кількість планових годин за січень обчислюється автоматично в клітинці праворуч." sqref="B16" xr:uid="{00000000-0002-0000-0000-000019000000}"/>
    <dataValidation allowBlank="1" showInputMessage="1" showErrorMessage="1" prompt="Загальна кількість планових годин за січень обчислюється автоматично в цій клітинці." sqref="C16" xr:uid="{00000000-0002-0000-0000-00001A000000}"/>
    <dataValidation allowBlank="1" showInputMessage="1" showErrorMessage="1" prompt="Загальна кількість понаднормових годин за січень обчислюється автоматично в клітинці праворуч." sqref="D16:E16" xr:uid="{00000000-0002-0000-0000-00001B000000}"/>
    <dataValidation allowBlank="1" showInputMessage="1" showErrorMessage="1" prompt="Загальна кількість понаднормових годин за січень обчислюється автоматично в цій клітинці." sqref="F16" xr:uid="{00000000-0002-0000-0000-00001C000000}"/>
    <dataValidation allowBlank="1" showInputMessage="1" showErrorMessage="1" prompt="Введіть лютневі години в таблицю нижче." sqref="B17" xr:uid="{00000000-0002-0000-0000-00001D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лютий наведено в клітинці C27 і понаднормових – у клітинці F27." sqref="L18" xr:uid="{00000000-0002-0000-0000-00001E000000}"/>
    <dataValidation allowBlank="1" showInputMessage="1" showErrorMessage="1" prompt="Загальна кількість планових годин за лютий обчислюється автоматично в клітинці праворуч." sqref="B27" xr:uid="{00000000-0002-0000-0000-00001F000000}"/>
    <dataValidation allowBlank="1" showInputMessage="1" showErrorMessage="1" prompt="Загальна кількість планових годин за лютий обчислюється автоматично в цій клітинці." sqref="C27" xr:uid="{00000000-0002-0000-0000-000020000000}"/>
    <dataValidation allowBlank="1" showInputMessage="1" showErrorMessage="1" prompt="Загальна кількість понаднормових годин за лютий обчислюється автоматично в клітинці праворуч." sqref="D27:E27" xr:uid="{00000000-0002-0000-0000-000021000000}"/>
    <dataValidation allowBlank="1" showInputMessage="1" showErrorMessage="1" prompt="Загальна кількість понаднормових годин за лютий обчислюється автоматично в цій клітинці." sqref="F27" xr:uid="{00000000-0002-0000-0000-000022000000}"/>
    <dataValidation allowBlank="1" showInputMessage="1" showErrorMessage="1" prompt="Введіть березневі години в таблицю нижче." sqref="B28" xr:uid="{00000000-0002-0000-0000-000023000000}"/>
    <dataValidation allowBlank="1" showInputMessage="1" showErrorMessage="1" prompt="Загальна кількість планових годин за березень обчислюється автоматично в клітинці праворуч." sqref="B38" xr:uid="{00000000-0002-0000-0000-000024000000}"/>
    <dataValidation allowBlank="1" showInputMessage="1" showErrorMessage="1" prompt="Загальна кількість планових годин за березень обчислюється автоматично в цій клітинці." sqref="C38" xr:uid="{00000000-0002-0000-0000-000025000000}"/>
    <dataValidation allowBlank="1" showInputMessage="1" showErrorMessage="1" prompt="Загальна кількість понаднормових годин за березень обчислюється автоматично в клітинці праворуч." sqref="D38:E38" xr:uid="{00000000-0002-0000-0000-000026000000}"/>
    <dataValidation allowBlank="1" showInputMessage="1" showErrorMessage="1" prompt="Загальна кількість понаднормових годин за березень обчислюється автоматично в цій клітинці." sqref="F38" xr:uid="{00000000-0002-0000-0000-000027000000}"/>
    <dataValidation allowBlank="1" showInputMessage="1" showErrorMessage="1" prompt="Введіть кількість планових і понаднормових годин для кожного дня тижня в таблиці &quot;Квітень&quot;, &quot;Травень&quot; і &quot;Червень&quot;. У клітинці нижче наведено надпис." sqref="B39" xr:uid="{00000000-0002-0000-0000-000028000000}"/>
    <dataValidation allowBlank="1" showInputMessage="1" showErrorMessage="1" prompt="Введіть квітневі години в таблицю, починаючи з клітинки B41, травневі години – у таблицю, починаючи з клітинки B52, і червневі години – у таблицю, починаючи з клітинки B63. Підсумки обчислюються автоматично." sqref="B40:L40" xr:uid="{00000000-0002-0000-0000-000029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квітень наведено в клітинці C50 і понаднормових – у клітинці F50." sqref="L41" xr:uid="{00000000-0002-0000-0000-00002A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березень наведено в клітинці C38 і понаднормових – у клітинці F38." sqref="L29" xr:uid="{00000000-0002-0000-0000-00002B000000}"/>
    <dataValidation allowBlank="1" showInputMessage="1" showErrorMessage="1" prompt="Загальна кількість планових годин за квітень обчислюється автоматично в клітинці праворуч." sqref="B50" xr:uid="{00000000-0002-0000-0000-00002C000000}"/>
    <dataValidation allowBlank="1" showInputMessage="1" showErrorMessage="1" prompt="Загальна кількість планових годин за квітень обчислюється автоматично в цій клітинці." sqref="C50" xr:uid="{00000000-0002-0000-0000-00002D000000}"/>
    <dataValidation allowBlank="1" showInputMessage="1" showErrorMessage="1" prompt="Загальна кількість понаднормових годин за квітень обчислюється автоматично в клітинці праворуч." sqref="D50:E50" xr:uid="{00000000-0002-0000-0000-00002E000000}"/>
    <dataValidation allowBlank="1" showInputMessage="1" showErrorMessage="1" prompt="Загальна кількість понаднормових годин за квітень обчислюється автоматично в цій клітинці." sqref="F50" xr:uid="{00000000-0002-0000-0000-00002F000000}"/>
    <dataValidation allowBlank="1" showInputMessage="1" showErrorMessage="1" prompt="Введіть травневі години в таблицю нижче." sqref="B51" xr:uid="{00000000-0002-0000-0000-000030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травень наведено в клітинці C61 і понаднормових – у клітинці F61." sqref="L52" xr:uid="{00000000-0002-0000-0000-000031000000}"/>
    <dataValidation allowBlank="1" showInputMessage="1" showErrorMessage="1" prompt="Загальна кількість планових годин за травень обчислюється автоматично в клітинці праворуч." sqref="B61" xr:uid="{00000000-0002-0000-0000-000032000000}"/>
    <dataValidation allowBlank="1" showInputMessage="1" showErrorMessage="1" prompt="Загальна кількість планових годин за травень обчислюється автоматично в цій клітинці." sqref="C61" xr:uid="{00000000-0002-0000-0000-000033000000}"/>
    <dataValidation allowBlank="1" showInputMessage="1" showErrorMessage="1" prompt="Загальна кількість понаднормових годин за травень обчислюється автоматично в клітинці праворуч." sqref="D61:E61" xr:uid="{00000000-0002-0000-0000-000034000000}"/>
    <dataValidation allowBlank="1" showInputMessage="1" showErrorMessage="1" prompt="Загальна кількість понаднормових годин за травень обчислюється автоматично в цій клітинці." sqref="F61" xr:uid="{00000000-0002-0000-0000-000035000000}"/>
    <dataValidation allowBlank="1" showInputMessage="1" showErrorMessage="1" prompt="Введіть червневі години в таблицю нижче." sqref="B62" xr:uid="{00000000-0002-0000-0000-000036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червень наведено в клітинці C72 і понаднормових – у клітинці F72." sqref="L63" xr:uid="{00000000-0002-0000-0000-000037000000}"/>
    <dataValidation allowBlank="1" showInputMessage="1" showErrorMessage="1" prompt="Загальна кількість планових годин за червень обчислюється автоматично в клітинці праворуч." sqref="B72" xr:uid="{00000000-0002-0000-0000-000038000000}"/>
    <dataValidation allowBlank="1" showInputMessage="1" showErrorMessage="1" prompt="Загальна кількість планових годин за червень обчислюється автоматично в цій клітинці." sqref="C72" xr:uid="{00000000-0002-0000-0000-000039000000}"/>
    <dataValidation allowBlank="1" showInputMessage="1" showErrorMessage="1" prompt="Загальна кількість понаднормових годин за червень обчислюється автоматично в клітинці праворуч." sqref="D72:E72" xr:uid="{00000000-0002-0000-0000-00003A000000}"/>
    <dataValidation allowBlank="1" showInputMessage="1" showErrorMessage="1" prompt="Загальна кількість понаднормових годин за червень обчислюється автоматично в цій клітинці." sqref="F72" xr:uid="{00000000-0002-0000-0000-00003B000000}"/>
    <dataValidation allowBlank="1" showInputMessage="1" showErrorMessage="1" prompt="Введіть липневі години в таблицю, починаючи з клітинки B75, серпневі години – у таблицю, починаючи з клітинки B86, і вересневі години – у таблицю, починаючи з клітинки B97. Підсумки обчислюються автоматично." sqref="B74:L74" xr:uid="{00000000-0002-0000-0000-00003C000000}"/>
    <dataValidation allowBlank="1" showInputMessage="1" showErrorMessage="1" prompt="Введіть кількість планових і понаднормових годин для кожного дня тижня в таблиці &quot;Липень&quot;, &quot;Серпень&quot; і &quot;Вересень&quot;." sqref="B73" xr:uid="{00000000-0002-0000-0000-00003D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липень наведено в клітинці C84 і понаднормових – у клітинці F84." sqref="L75" xr:uid="{00000000-0002-0000-0000-00003E000000}"/>
    <dataValidation allowBlank="1" showInputMessage="1" showErrorMessage="1" prompt="Загальна кількість планових годин за липень обчислюється автоматично в клітинці праворуч." sqref="B84" xr:uid="{00000000-0002-0000-0000-00003F000000}"/>
    <dataValidation allowBlank="1" showInputMessage="1" showErrorMessage="1" prompt="Загальна кількість планових годин за липень обчислюється автоматично в цій клітинці." sqref="C84" xr:uid="{00000000-0002-0000-0000-000040000000}"/>
    <dataValidation allowBlank="1" showInputMessage="1" showErrorMessage="1" prompt="Загальна кількість понаднормових годин за липень обчислюється автоматично в клітинці праворуч." sqref="D84:E84" xr:uid="{00000000-0002-0000-0000-000041000000}"/>
    <dataValidation allowBlank="1" showInputMessage="1" showErrorMessage="1" prompt="Загальна кількість понаднормових годин за липень обчислюється автоматично в цій клітинці." sqref="F84" xr:uid="{00000000-0002-0000-0000-000042000000}"/>
    <dataValidation allowBlank="1" showInputMessage="1" showErrorMessage="1" prompt="Введіть серпневі години в таблицю нижче." sqref="B85" xr:uid="{00000000-0002-0000-0000-000043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серпень наведено в клітинці C95 і понаднормових – у клітинці F95." sqref="L86" xr:uid="{00000000-0002-0000-0000-000044000000}"/>
    <dataValidation allowBlank="1" showInputMessage="1" showErrorMessage="1" prompt="Загальна кількість планових годин за серпень обчислюється автоматично в клітинці праворуч." sqref="B95" xr:uid="{00000000-0002-0000-0000-000045000000}"/>
    <dataValidation allowBlank="1" showInputMessage="1" showErrorMessage="1" prompt="Загальна кількість планових годин за серпень обчислюється автоматично в цій клітинці." sqref="C95" xr:uid="{00000000-0002-0000-0000-000046000000}"/>
    <dataValidation allowBlank="1" showInputMessage="1" showErrorMessage="1" prompt="Загальна кількість понаднормових годин за серпень обчислюється автоматично в клітинці праворуч." sqref="D95:E95" xr:uid="{00000000-0002-0000-0000-000047000000}"/>
    <dataValidation allowBlank="1" showInputMessage="1" showErrorMessage="1" prompt="Загальна кількість понаднормових годин за серпень обчислюється автоматично в цій клітинці." sqref="F95" xr:uid="{00000000-0002-0000-0000-000048000000}"/>
    <dataValidation allowBlank="1" showInputMessage="1" showErrorMessage="1" prompt="Введіть вересневі години в таблицю нижче." sqref="B96" xr:uid="{00000000-0002-0000-0000-000049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вересень наведено в клітинці C106 і понаднормових – у клітинці F106." sqref="L97" xr:uid="{00000000-0002-0000-0000-00004A000000}"/>
    <dataValidation allowBlank="1" showInputMessage="1" showErrorMessage="1" prompt="Загальна кількість планових годин за вересень обчислюється автоматично в клітинці праворуч." sqref="B106" xr:uid="{00000000-0002-0000-0000-00004B000000}"/>
    <dataValidation allowBlank="1" showInputMessage="1" showErrorMessage="1" prompt="Загальна кількість планових годин за вересень обчислюється автоматично в цій клітинці." sqref="C106" xr:uid="{00000000-0002-0000-0000-00004C000000}"/>
    <dataValidation allowBlank="1" showInputMessage="1" showErrorMessage="1" prompt="Загальна кількість понаднормових годин за вересень обчислюється автоматично в клітинці праворуч." sqref="D106:E106" xr:uid="{00000000-0002-0000-0000-00004D000000}"/>
    <dataValidation allowBlank="1" showInputMessage="1" showErrorMessage="1" prompt="Загальна кількість понаднормових годин за вересень обчислюється автоматично в цій клітинці." sqref="F106" xr:uid="{00000000-0002-0000-0000-00004E000000}"/>
    <dataValidation allowBlank="1" showInputMessage="1" showErrorMessage="1" prompt="Введіть кількість планових і понаднормових годин для кожного дня тижня в таблиці &quot;Жовтень&quot;, &quot;Листопад&quot; і &quot;Грудень&quot;." sqref="B107" xr:uid="{00000000-0002-0000-0000-00004F000000}"/>
    <dataValidation allowBlank="1" showInputMessage="1" showErrorMessage="1" prompt="Введіть жовтневі години в таблицю, починаючи з клітинки B109, листопадові години – у таблицю, починаючи з клітинки B120, і грудневі години – у таблицю, починаючи з клітинки B131. Підсумки обчислюються автоматично." sqref="B108:L108" xr:uid="{00000000-0002-0000-0000-000050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жовтень наведено в клітинці C118 і понаднормових – у клітинці F118." sqref="L109" xr:uid="{00000000-0002-0000-0000-000051000000}"/>
    <dataValidation allowBlank="1" showInputMessage="1" showErrorMessage="1" prompt="Загальна кількість планових годин за жовтень обчислюється автоматично в клітинці праворуч." sqref="B118" xr:uid="{00000000-0002-0000-0000-000052000000}"/>
    <dataValidation allowBlank="1" showInputMessage="1" showErrorMessage="1" prompt="Загальна кількість планових годин за жовтень обчислюється автоматично в цій клітинці." sqref="C118" xr:uid="{00000000-0002-0000-0000-000053000000}"/>
    <dataValidation allowBlank="1" showInputMessage="1" showErrorMessage="1" prompt="Загальна кількість понаднормових годин за жовтень обчислюється автоматично в клітинці праворуч." sqref="D118:E118" xr:uid="{00000000-0002-0000-0000-000054000000}"/>
    <dataValidation allowBlank="1" showInputMessage="1" showErrorMessage="1" prompt="Загальна кількість понаднормових годин за жовтень обчислюється автоматично в цій клітинці." sqref="F118" xr:uid="{00000000-0002-0000-0000-000055000000}"/>
    <dataValidation allowBlank="1" showInputMessage="1" showErrorMessage="1" prompt="Введіть листопадові години в таблицю нижче." sqref="B119" xr:uid="{00000000-0002-0000-0000-000056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листопад наведено в клітинці C129 і понаднормових – у клітинці F129." sqref="L120" xr:uid="{00000000-0002-0000-0000-000057000000}"/>
    <dataValidation allowBlank="1" showInputMessage="1" showErrorMessage="1" prompt="Загальна кількість планових годин за листопад обчислюється автоматично в клітинці праворуч." sqref="B129" xr:uid="{00000000-0002-0000-0000-000058000000}"/>
    <dataValidation allowBlank="1" showInputMessage="1" showErrorMessage="1" prompt="Загальна кількість планових годин за листопад обчислюється автоматично в цій клітинці." sqref="C129" xr:uid="{00000000-0002-0000-0000-000059000000}"/>
    <dataValidation allowBlank="1" showInputMessage="1" showErrorMessage="1" prompt="Загальна кількість понаднормових годин за листопад обчислюється автоматично в клітинці праворуч." sqref="D129:E129" xr:uid="{00000000-0002-0000-0000-00005A000000}"/>
    <dataValidation allowBlank="1" showInputMessage="1" showErrorMessage="1" prompt="Загальна кількість понаднормових годин за листопад обчислюється автоматично в цій клітинці." sqref="F129" xr:uid="{00000000-0002-0000-0000-00005B000000}"/>
    <dataValidation allowBlank="1" showInputMessage="1" showErrorMessage="1" prompt="Введіть грудневі години в таблицю нижче." sqref="B130" xr:uid="{00000000-0002-0000-0000-00005C000000}"/>
    <dataValidation allowBlank="1" showInputMessage="1" showErrorMessage="1" prompt="У стовпець під цим заголовок введіть кількість понаднормових годин. Загальна кількість годин на тиждень обчислюється автоматично в кінці таблиці. Загальну кількість планових годин за грудень наведено в клітинці C140 і понаднормових – у клітинці F140." sqref="L131" xr:uid="{00000000-0002-0000-0000-00005D000000}"/>
    <dataValidation allowBlank="1" showInputMessage="1" showErrorMessage="1" prompt="Загальна кількість планових годин за грудень обчислюється автоматично в клітинці праворуч." sqref="B140" xr:uid="{00000000-0002-0000-0000-00005E000000}"/>
    <dataValidation allowBlank="1" showInputMessage="1" showErrorMessage="1" prompt="Загальна кількість планових годин за грудень обчислюється автоматично в цій клітинці." sqref="C140" xr:uid="{00000000-0002-0000-0000-00005F000000}"/>
    <dataValidation allowBlank="1" showInputMessage="1" showErrorMessage="1" prompt="Загальна кількість понаднормових годин за грудень обчислюється автоматично в клітинці праворуч." sqref="D140:E140" xr:uid="{00000000-0002-0000-0000-000060000000}"/>
    <dataValidation allowBlank="1" showInputMessage="1" showErrorMessage="1" prompt="Загальна кількість понаднормових годин за грудень обчислюється автоматично в цій клітинці." sqref="F140" xr:uid="{00000000-0002-0000-0000-000061000000}"/>
    <dataValidation allowBlank="1" showInputMessage="1" showErrorMessage="1" prompt="У клітинку праворуч введіть підсумки року." sqref="G3" xr:uid="{00000000-0002-0000-0000-000062000000}"/>
    <dataValidation allowBlank="1" showInputMessage="1" showErrorMessage="1" prompt="У цю клітинку введіть підсумки року."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РІЧНИЙ ТАБЕЛЬ ОБЛІКУ ЧАСУ</vt:lpstr>
      <vt:lpstr>'РІЧНИЙ ТАБЕЛЬ ОБЛІКУ ЧАСУ'!Print_Area</vt:lpstr>
      <vt:lpstr>'РІЧНИЙ ТАБЕЛЬ ОБЛІКУ ЧАСУ'!Print_Titles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2018-12-13T13:06:58Z</dcterms:created>
  <dcterms:modified xsi:type="dcterms:W3CDTF">2018-12-13T13:06:58Z</dcterms:modified>
</cp:coreProperties>
</file>