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6"/>
  <workbookPr filterPrivacy="1"/>
  <xr:revisionPtr revIDLastSave="94" documentId="13_ncr:1_{66F8C6CB-9219-4556-8E4A-DB4F4890925B}" xr6:coauthVersionLast="42" xr6:coauthVersionMax="42" xr10:uidLastSave="{A97BAF28-27B6-4C7B-856A-6461982C07C8}"/>
  <bookViews>
    <workbookView xWindow="-120" yWindow="-120" windowWidth="28800" windowHeight="16110" tabRatio="853" xr2:uid="{00000000-000D-0000-FFFF-FFFF00000000}"/>
  </bookViews>
  <sheets>
    <sheet name="YB BÜTÇE ÖZETİ" sheetId="1" r:id="rId1"/>
    <sheet name="AYLIK GİDERLER ÖZETİ" sheetId="2" r:id="rId2"/>
    <sheet name="GİDER DÖKÜMÜ" sheetId="3" r:id="rId3"/>
    <sheet name="HAYIR İŞLERİ VE SPONSORLUKLAR" sheetId="4" r:id="rId4"/>
  </sheets>
  <definedNames>
    <definedName name="_YIL">'YB BÜTÇE ÖZETİ'!$G$2</definedName>
    <definedName name="Başlık1">YılbaşındanBugüneTablosu[[#Headers],[GM Kodu]]</definedName>
    <definedName name="Başlık2">AylıkGiderlerÖzeti[[#Headers],[GM Kodu]]</definedName>
    <definedName name="Başlık3">GiderlerDökümü[[#Headers],[GM Kodu]]</definedName>
    <definedName name="Başlık4">Diğer[[#Headers],[GM Kodu]]</definedName>
    <definedName name="Dilimleyici_Alacaklı">#N/A</definedName>
    <definedName name="Dilimleyici_Alacaklı1">#N/A</definedName>
    <definedName name="Dilimleyici_Hesap_Başlığı">#N/A</definedName>
    <definedName name="Dilimleyici_İsteyen">#N/A</definedName>
    <definedName name="Dilimleyici_İsteyen1">#N/A</definedName>
    <definedName name="SatıeBaşlıkBölge1..G2">'YB BÜTÇE ÖZETİ'!$F$2</definedName>
    <definedName name="_xlnm.Print_Titles" localSheetId="1">'AYLIK GİDERLER ÖZETİ'!$5:$5</definedName>
    <definedName name="_xlnm.Print_Titles" localSheetId="2">'GİDER DÖKÜMÜ'!$4:$4</definedName>
    <definedName name="_xlnm.Print_Titles" localSheetId="3">'HAYIR İŞLERİ VE SPONSORLUKLAR'!$4:$4</definedName>
    <definedName name="_xlnm.Print_Titles" localSheetId="0">'YB BÜTÇE ÖZETİ'!$3:$3</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O3" i="2" s="1"/>
  <c r="E16" i="1"/>
  <c r="M3" i="2" l="1"/>
  <c r="N3" i="2"/>
  <c r="L3" i="2"/>
  <c r="J3" i="2"/>
  <c r="K3" i="2"/>
  <c r="G3" i="2"/>
  <c r="I3" i="2"/>
  <c r="E3" i="2"/>
  <c r="D3" i="2"/>
  <c r="D4" i="2" s="1"/>
  <c r="F3" i="2"/>
  <c r="M4" i="2"/>
  <c r="H3" i="2"/>
  <c r="N4" i="2" l="1"/>
  <c r="N6" i="2" s="1"/>
  <c r="N8" i="2"/>
  <c r="N12" i="2"/>
  <c r="N16" i="2"/>
  <c r="N9" i="2"/>
  <c r="N13" i="2"/>
  <c r="N17" i="2"/>
  <c r="M6" i="2"/>
  <c r="M8" i="2"/>
  <c r="M10" i="2"/>
  <c r="M12" i="2"/>
  <c r="M14" i="2"/>
  <c r="M16" i="2"/>
  <c r="M7" i="2"/>
  <c r="M9" i="2"/>
  <c r="M11" i="2"/>
  <c r="M13" i="2"/>
  <c r="M15" i="2"/>
  <c r="M17" i="2"/>
  <c r="L4" i="2"/>
  <c r="L6" i="2" s="1"/>
  <c r="L9" i="2"/>
  <c r="J4" i="2"/>
  <c r="J6" i="2" s="1"/>
  <c r="H4" i="2"/>
  <c r="H6" i="2" s="1"/>
  <c r="G4" i="2"/>
  <c r="G6" i="2" s="1"/>
  <c r="F4" i="2"/>
  <c r="F6" i="2" s="1"/>
  <c r="E4" i="2"/>
  <c r="E6" i="2" s="1"/>
  <c r="D6" i="2"/>
  <c r="D8" i="2"/>
  <c r="D10" i="2"/>
  <c r="D12" i="2"/>
  <c r="D14" i="2"/>
  <c r="D16" i="2"/>
  <c r="D7" i="2"/>
  <c r="D9" i="2"/>
  <c r="D11" i="2"/>
  <c r="D13" i="2"/>
  <c r="D15" i="2"/>
  <c r="D17" i="2"/>
  <c r="I4" i="2"/>
  <c r="I6" i="2" s="1"/>
  <c r="K4" i="2"/>
  <c r="K6" i="2" s="1"/>
  <c r="O4" i="2"/>
  <c r="L17" i="2" l="1"/>
  <c r="L12" i="2"/>
  <c r="L13" i="2"/>
  <c r="L16" i="2"/>
  <c r="L8" i="2"/>
  <c r="H9" i="2"/>
  <c r="J11" i="2"/>
  <c r="G9" i="2"/>
  <c r="H17" i="2"/>
  <c r="H12" i="2"/>
  <c r="J7" i="2"/>
  <c r="J12" i="2"/>
  <c r="O6" i="2"/>
  <c r="O10" i="2"/>
  <c r="O14" i="2"/>
  <c r="O7" i="2"/>
  <c r="O11" i="2"/>
  <c r="O15" i="2"/>
  <c r="O8" i="2"/>
  <c r="O12" i="2"/>
  <c r="O16" i="2"/>
  <c r="O9" i="2"/>
  <c r="O13" i="2"/>
  <c r="O17" i="2"/>
  <c r="E9" i="2"/>
  <c r="J15" i="2"/>
  <c r="J16" i="2"/>
  <c r="J8" i="2"/>
  <c r="N15" i="2"/>
  <c r="N11" i="2"/>
  <c r="N7" i="2"/>
  <c r="N14" i="2"/>
  <c r="N10" i="2"/>
  <c r="E17" i="2"/>
  <c r="E12" i="2"/>
  <c r="F15" i="2"/>
  <c r="H13" i="2"/>
  <c r="H16" i="2"/>
  <c r="H8" i="2"/>
  <c r="L15" i="2"/>
  <c r="L11" i="2"/>
  <c r="L7" i="2"/>
  <c r="L14" i="2"/>
  <c r="L10" i="2"/>
  <c r="K17" i="2"/>
  <c r="K13" i="2"/>
  <c r="K9" i="2"/>
  <c r="K16" i="2"/>
  <c r="K12" i="2"/>
  <c r="K8" i="2"/>
  <c r="K15" i="2"/>
  <c r="K11" i="2"/>
  <c r="K7" i="2"/>
  <c r="K14" i="2"/>
  <c r="K10" i="2"/>
  <c r="E13" i="2"/>
  <c r="E16" i="2"/>
  <c r="E8" i="2"/>
  <c r="F17" i="2"/>
  <c r="F12" i="2"/>
  <c r="G17" i="2"/>
  <c r="G12" i="2"/>
  <c r="I13" i="2"/>
  <c r="I16" i="2"/>
  <c r="I8" i="2"/>
  <c r="J17" i="2"/>
  <c r="J13" i="2"/>
  <c r="J9" i="2"/>
  <c r="J14" i="2"/>
  <c r="J10" i="2"/>
  <c r="I17" i="2"/>
  <c r="I9" i="2"/>
  <c r="I12" i="2"/>
  <c r="G13" i="2"/>
  <c r="G16" i="2"/>
  <c r="G8" i="2"/>
  <c r="I15" i="2"/>
  <c r="I11" i="2"/>
  <c r="I7" i="2"/>
  <c r="I14" i="2"/>
  <c r="I10" i="2"/>
  <c r="F9" i="2"/>
  <c r="F16" i="2"/>
  <c r="F8" i="2"/>
  <c r="H15" i="2"/>
  <c r="H11" i="2"/>
  <c r="H7" i="2"/>
  <c r="H14" i="2"/>
  <c r="H10" i="2"/>
  <c r="G15" i="2"/>
  <c r="G11" i="2"/>
  <c r="G7" i="2"/>
  <c r="G14" i="2"/>
  <c r="G10" i="2"/>
  <c r="F13" i="2"/>
  <c r="F7" i="2"/>
  <c r="F11" i="2"/>
  <c r="F14" i="2"/>
  <c r="F10" i="2"/>
  <c r="E15" i="2"/>
  <c r="E11" i="2"/>
  <c r="E7" i="2"/>
  <c r="E14" i="2"/>
  <c r="E10" i="2"/>
  <c r="M18" i="2"/>
  <c r="D18" i="2"/>
  <c r="L18" i="2" l="1"/>
  <c r="J18" i="2"/>
  <c r="P17" i="2"/>
  <c r="D15" i="1" s="1"/>
  <c r="F15" i="1" s="1"/>
  <c r="G15" i="1" s="1"/>
  <c r="N18" i="2"/>
  <c r="G18" i="2"/>
  <c r="H18" i="2"/>
  <c r="P11" i="2"/>
  <c r="D9" i="1" s="1"/>
  <c r="F9" i="1" s="1"/>
  <c r="G9" i="1" s="1"/>
  <c r="F18" i="2"/>
  <c r="E18" i="2"/>
  <c r="O18" i="2"/>
  <c r="K18" i="2"/>
  <c r="I18" i="2"/>
  <c r="P16" i="2"/>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l="1"/>
  <c r="D4" i="1"/>
  <c r="D16" i="1" s="1"/>
  <c r="F4" i="1" l="1"/>
  <c r="F16" i="1" s="1"/>
  <c r="G16" i="1" s="1"/>
  <c r="G4" i="1" l="1"/>
</calcChain>
</file>

<file path=xl/sharedStrings.xml><?xml version="1.0" encoding="utf-8"?>
<sst xmlns="http://schemas.openxmlformats.org/spreadsheetml/2006/main" count="102" uniqueCount="69">
  <si>
    <t>FİİLİ - BÜTÇE YB</t>
  </si>
  <si>
    <t>GM Kodu</t>
  </si>
  <si>
    <t>Toplam</t>
  </si>
  <si>
    <t>Hesap Başlığı</t>
  </si>
  <si>
    <t>Reklam</t>
  </si>
  <si>
    <t>Ofis Ekipmanları</t>
  </si>
  <si>
    <t>Yazıcılar</t>
  </si>
  <si>
    <t>Sunucu Maliyetleri</t>
  </si>
  <si>
    <t>Diğer Malzemeler</t>
  </si>
  <si>
    <t>Müşteri Giderleri</t>
  </si>
  <si>
    <t>Bilgisayarlar</t>
  </si>
  <si>
    <t>Sağlık Planı</t>
  </si>
  <si>
    <t>Bina Maliyetleri</t>
  </si>
  <si>
    <t>Pazarlama</t>
  </si>
  <si>
    <t>Hayır İşleri</t>
  </si>
  <si>
    <t>Sponsorluklar</t>
  </si>
  <si>
    <t>Fiili</t>
  </si>
  <si>
    <t>Bütçe</t>
  </si>
  <si>
    <t>YIL</t>
  </si>
  <si>
    <t>Kalan TL</t>
  </si>
  <si>
    <t>Kalan %</t>
  </si>
  <si>
    <t>AYLIK GİDERLER ÖZETİ</t>
  </si>
  <si>
    <t>Verileri Hesap Başlıklarına göre filtreleyecek dilimleyici bu hücrededir.</t>
  </si>
  <si>
    <t>Ocak</t>
  </si>
  <si>
    <t>Şubat</t>
  </si>
  <si>
    <t>Mart</t>
  </si>
  <si>
    <t>Nisan</t>
  </si>
  <si>
    <t>Mayıs</t>
  </si>
  <si>
    <t>Haziran</t>
  </si>
  <si>
    <t>Temmuz</t>
  </si>
  <si>
    <t>Ağustos</t>
  </si>
  <si>
    <t>Eylül</t>
  </si>
  <si>
    <t>Ekim</t>
  </si>
  <si>
    <t>Kasım</t>
  </si>
  <si>
    <t>Aralık</t>
  </si>
  <si>
    <t xml:space="preserve"> </t>
  </si>
  <si>
    <t>GİDER DÖKÜMÜ</t>
  </si>
  <si>
    <t>Fatura Tarihi</t>
  </si>
  <si>
    <t>Tarih</t>
  </si>
  <si>
    <t>Fatura No</t>
  </si>
  <si>
    <t>İsteyen:</t>
  </si>
  <si>
    <t>Ahmet Demir</t>
  </si>
  <si>
    <t>Recep Özkan</t>
  </si>
  <si>
    <t>Çek Tutarı</t>
  </si>
  <si>
    <t>Alacaklı</t>
  </si>
  <si>
    <t xml:space="preserve">Consolidated Messenger </t>
  </si>
  <si>
    <t xml:space="preserve">A. Datum Corporation </t>
  </si>
  <si>
    <t>Çek Kullanımı</t>
  </si>
  <si>
    <t>Posta Göndericisi</t>
  </si>
  <si>
    <t>2 masaüstü bilgisayar</t>
  </si>
  <si>
    <t>Dağıtım Yöntemi</t>
  </si>
  <si>
    <t>Posta</t>
  </si>
  <si>
    <t>Kredi</t>
  </si>
  <si>
    <t>Kayıt Tarihi</t>
  </si>
  <si>
    <t>HAYIR İŞLERİ VE SPONSORLUKLAR</t>
  </si>
  <si>
    <t>Çek İsteğinin Başlangıç Tarihi</t>
  </si>
  <si>
    <t>Sultan M. Özdemir</t>
  </si>
  <si>
    <t>Geçen Yılın Katılımı</t>
  </si>
  <si>
    <t xml:space="preserve">Güzel Sanatlar Okulu </t>
  </si>
  <si>
    <t xml:space="preserve">WingTip Toys </t>
  </si>
  <si>
    <t>Kullanıldığı Alan:</t>
  </si>
  <si>
    <t>Burslar</t>
  </si>
  <si>
    <t>Topluluk</t>
  </si>
  <si>
    <t>İmzalayan:</t>
  </si>
  <si>
    <t>Demet Acar</t>
  </si>
  <si>
    <t>Şerife Elmas</t>
  </si>
  <si>
    <t>Kategori</t>
  </si>
  <si>
    <t>Sanat</t>
  </si>
  <si>
    <t>Çek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</si>
</sst>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0.00\ &quot;₺&quot;"/>
    <numFmt numFmtId="44" formatCode="_-* #,##0.00\ &quot;₺&quot;_-;\-* #,##0.00\ &quot;₺&quot;_-;_-* &quot;-&quot;??\ &quot;₺&quot;_-;_-@_-"/>
    <numFmt numFmtId="164" formatCode="_(* #,##0_);_(* \(#,##0\);_(* &quot;-&quot;_);_(@_)"/>
    <numFmt numFmtId="165" formatCode="0_ ;\-0\ "/>
  </numFmts>
  <fonts count="29" x14ac:knownFonts="1">
    <font>
      <sz val="11"/>
      <color theme="1" tint="-0.24994659260841701"/>
      <name val="Arial"/>
      <family val="2"/>
    </font>
    <font>
      <sz val="11"/>
      <color theme="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
      <sz val="12"/>
      <color theme="1" tint="-0.24994659260841701"/>
      <name val="Gill Sans MT"/>
      <family val="2"/>
      <scheme val="minor"/>
    </font>
    <font>
      <sz val="11"/>
      <color theme="1"/>
      <name val="Arial"/>
      <family val="2"/>
    </font>
    <font>
      <sz val="11"/>
      <color theme="1" tint="-0.24994659260841701"/>
      <name val="Arial"/>
      <family val="2"/>
    </font>
    <font>
      <sz val="11"/>
      <color rgb="FF006100"/>
      <name val="Arial"/>
      <family val="2"/>
    </font>
    <font>
      <sz val="11"/>
      <color rgb="FF9C0006"/>
      <name val="Arial"/>
      <family val="2"/>
    </font>
    <font>
      <sz val="18"/>
      <color theme="3"/>
      <name val="Arial"/>
      <family val="2"/>
    </font>
    <font>
      <sz val="18"/>
      <color theme="1" tint="-0.24994659260841701"/>
      <name val="Arial"/>
      <family val="2"/>
    </font>
    <font>
      <b/>
      <sz val="11"/>
      <color theme="0"/>
      <name val="Arial"/>
      <family val="2"/>
    </font>
    <font>
      <b/>
      <sz val="11"/>
      <color theme="1"/>
      <name val="Arial"/>
      <family val="2"/>
    </font>
    <font>
      <sz val="11"/>
      <color theme="0"/>
      <name val="Arial"/>
      <family val="2"/>
    </font>
    <font>
      <i/>
      <sz val="11"/>
      <color rgb="FF7F7F7F"/>
      <name val="Arial"/>
      <family val="2"/>
    </font>
    <font>
      <sz val="11"/>
      <color rgb="FFFF0000"/>
      <name val="Arial"/>
      <family val="2"/>
    </font>
    <font>
      <b/>
      <sz val="11"/>
      <color rgb="FFFA7D00"/>
      <name val="Arial"/>
      <family val="2"/>
    </font>
    <font>
      <u/>
      <sz val="11"/>
      <color theme="10"/>
      <name val="Arial"/>
      <family val="2"/>
    </font>
    <font>
      <sz val="11"/>
      <color rgb="FF3F3F76"/>
      <name val="Arial"/>
      <family val="2"/>
    </font>
    <font>
      <b/>
      <sz val="11"/>
      <color rgb="FF3F3F3F"/>
      <name val="Arial"/>
      <family val="2"/>
    </font>
    <font>
      <sz val="11"/>
      <color rgb="FF9C5700"/>
      <name val="Arial"/>
      <family val="2"/>
    </font>
    <font>
      <sz val="11"/>
      <color rgb="FFFA7D00"/>
      <name val="Arial"/>
      <family val="2"/>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0" fontId="17" fillId="0" borderId="1" applyNumberFormat="0" applyFill="0" applyAlignment="0" applyProtection="0"/>
    <xf numFmtId="0" fontId="17" fillId="0" borderId="4" applyNumberFormat="0" applyFill="0" applyAlignment="0" applyProtection="0"/>
    <xf numFmtId="0" fontId="17" fillId="0" borderId="2" applyNumberFormat="0" applyFill="0" applyAlignment="0" applyProtection="0"/>
    <xf numFmtId="0" fontId="17" fillId="0" borderId="3" applyNumberFormat="0" applyFill="0" applyAlignment="0" applyProtection="0"/>
    <xf numFmtId="0" fontId="24" fillId="0" borderId="0" applyNumberFormat="0" applyFill="0" applyBorder="0" applyAlignment="0" applyProtection="0">
      <alignment vertical="center" wrapText="1"/>
    </xf>
    <xf numFmtId="165" fontId="13" fillId="0" borderId="0" applyFont="0" applyFill="0" applyBorder="0" applyAlignment="0" applyProtection="0"/>
    <xf numFmtId="7" fontId="13" fillId="0" borderId="0" applyFont="0" applyFill="0" applyBorder="0" applyAlignment="0" applyProtection="0"/>
    <xf numFmtId="10" fontId="13" fillId="0" borderId="0" applyFont="0" applyFill="0" applyBorder="0" applyAlignment="0" applyProtection="0"/>
    <xf numFmtId="14" fontId="13" fillId="0" borderId="0">
      <alignment horizontal="right" vertical="center" wrapText="1"/>
    </xf>
    <xf numFmtId="164" fontId="13" fillId="0" borderId="0" applyFont="0" applyFill="0" applyBorder="0" applyAlignment="0" applyProtection="0"/>
    <xf numFmtId="44" fontId="13" fillId="0" borderId="0" applyFont="0" applyFill="0" applyBorder="0" applyAlignment="0" applyProtection="0"/>
    <xf numFmtId="0" fontId="16"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27" fillId="10" borderId="0" applyNumberFormat="0" applyBorder="0" applyAlignment="0" applyProtection="0"/>
    <xf numFmtId="0" fontId="25" fillId="11" borderId="13" applyNumberFormat="0" applyAlignment="0" applyProtection="0"/>
    <xf numFmtId="0" fontId="26" fillId="12" borderId="14" applyNumberFormat="0" applyAlignment="0" applyProtection="0"/>
    <xf numFmtId="0" fontId="23" fillId="12" borderId="13" applyNumberFormat="0" applyAlignment="0" applyProtection="0"/>
    <xf numFmtId="0" fontId="28" fillId="0" borderId="15" applyNumberFormat="0" applyFill="0" applyAlignment="0" applyProtection="0"/>
    <xf numFmtId="0" fontId="18" fillId="13" borderId="16" applyNumberFormat="0" applyAlignment="0" applyProtection="0"/>
    <xf numFmtId="0" fontId="22" fillId="0" borderId="0" applyNumberFormat="0" applyFill="0" applyBorder="0" applyAlignment="0" applyProtection="0"/>
    <xf numFmtId="0" fontId="13" fillId="14" borderId="17" applyNumberFormat="0" applyFont="0" applyAlignment="0" applyProtection="0"/>
    <xf numFmtId="0" fontId="21" fillId="0" borderId="0" applyNumberFormat="0" applyFill="0" applyBorder="0" applyAlignment="0" applyProtection="0"/>
    <xf numFmtId="0" fontId="19" fillId="0" borderId="18" applyNumberFormat="0" applyFill="0" applyAlignment="0" applyProtection="0"/>
    <xf numFmtId="0" fontId="2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0"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20"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0"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20"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20"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cellStyleXfs>
  <cellXfs count="75">
    <xf numFmtId="0" fontId="0" fillId="0" borderId="0" xfId="0">
      <alignment vertical="center" wrapText="1"/>
    </xf>
    <xf numFmtId="14" fontId="1" fillId="0" borderId="0" xfId="0" applyNumberFormat="1" applyFont="1">
      <alignment vertical="center" wrapText="1"/>
    </xf>
    <xf numFmtId="0" fontId="1" fillId="0" borderId="0" xfId="0" applyFont="1">
      <alignment vertical="center" wrapText="1"/>
    </xf>
    <xf numFmtId="0" fontId="2" fillId="0" borderId="0" xfId="5" applyFont="1">
      <alignment vertical="center" wrapText="1"/>
    </xf>
    <xf numFmtId="0" fontId="1" fillId="0" borderId="0" xfId="0" applyFont="1" applyAlignment="1">
      <alignment horizontal="center" vertical="center" wrapText="1"/>
    </xf>
    <xf numFmtId="165" fontId="4" fillId="0" borderId="5" xfId="6" applyFont="1" applyBorder="1" applyAlignment="1">
      <alignment horizontal="center" vertical="center"/>
    </xf>
    <xf numFmtId="0" fontId="4" fillId="0" borderId="5" xfId="0" applyFont="1" applyBorder="1" applyAlignment="1">
      <alignment horizontal="center" vertical="center" wrapText="1"/>
    </xf>
    <xf numFmtId="7" fontId="4" fillId="0" borderId="5" xfId="7" applyFont="1" applyBorder="1" applyAlignment="1">
      <alignment horizontal="center" vertical="center" wrapText="1"/>
    </xf>
    <xf numFmtId="165" fontId="4" fillId="3" borderId="5" xfId="6" applyFont="1" applyFill="1" applyBorder="1" applyAlignment="1">
      <alignment horizontal="center" vertical="center"/>
    </xf>
    <xf numFmtId="0" fontId="4" fillId="3" borderId="5" xfId="0" applyFont="1" applyFill="1" applyBorder="1" applyAlignment="1">
      <alignment horizontal="center" vertical="center" wrapText="1"/>
    </xf>
    <xf numFmtId="7" fontId="4" fillId="3" borderId="5" xfId="7"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5" xfId="0" applyFont="1" applyFill="1" applyBorder="1" applyAlignment="1">
      <alignment horizontal="center" vertical="center" wrapText="1"/>
    </xf>
    <xf numFmtId="165" fontId="4" fillId="3" borderId="7" xfId="6" applyFont="1" applyFill="1" applyBorder="1" applyAlignment="1">
      <alignment horizontal="center" vertical="center"/>
    </xf>
    <xf numFmtId="0" fontId="4" fillId="3" borderId="7" xfId="0" applyFont="1" applyFill="1" applyBorder="1" applyAlignment="1">
      <alignment horizontal="center" vertical="center" wrapText="1"/>
    </xf>
    <xf numFmtId="7" fontId="4" fillId="3" borderId="7" xfId="7" applyFont="1" applyFill="1" applyBorder="1" applyAlignment="1">
      <alignment horizontal="center" vertical="center" wrapText="1"/>
    </xf>
    <xf numFmtId="165" fontId="5" fillId="4" borderId="8" xfId="6" applyFont="1" applyFill="1" applyBorder="1" applyAlignment="1">
      <alignment horizontal="center" vertical="center"/>
    </xf>
    <xf numFmtId="14" fontId="5" fillId="4" borderId="8" xfId="9" applyFont="1" applyFill="1" applyBorder="1" applyAlignment="1">
      <alignment horizontal="center" vertical="center" wrapText="1"/>
    </xf>
    <xf numFmtId="165" fontId="5" fillId="4" borderId="8" xfId="6" applyFont="1" applyFill="1" applyBorder="1" applyAlignment="1">
      <alignment horizontal="center" vertical="center" wrapText="1"/>
    </xf>
    <xf numFmtId="0" fontId="5" fillId="4" borderId="8" xfId="0" applyFont="1" applyFill="1" applyBorder="1" applyAlignment="1">
      <alignment horizontal="center" vertical="center" wrapText="1"/>
    </xf>
    <xf numFmtId="7" fontId="5" fillId="4" borderId="8" xfId="7" applyFont="1" applyFill="1" applyBorder="1" applyAlignment="1">
      <alignment horizontal="center" vertical="center" wrapText="1"/>
    </xf>
    <xf numFmtId="165" fontId="4" fillId="4" borderId="7" xfId="6" applyFont="1" applyFill="1" applyBorder="1" applyAlignment="1">
      <alignment horizontal="center" vertical="center"/>
    </xf>
    <xf numFmtId="14" fontId="4" fillId="4" borderId="7" xfId="9" applyFont="1" applyFill="1" applyBorder="1" applyAlignment="1">
      <alignment horizontal="center" vertical="center" wrapText="1"/>
    </xf>
    <xf numFmtId="0" fontId="4" fillId="4" borderId="7" xfId="0" applyFont="1" applyFill="1" applyBorder="1" applyAlignment="1">
      <alignment horizontal="center" vertical="center" wrapText="1"/>
    </xf>
    <xf numFmtId="7" fontId="4" fillId="4" borderId="7" xfId="7" applyFont="1" applyFill="1" applyBorder="1" applyAlignment="1">
      <alignment horizontal="center" vertical="center" wrapText="1"/>
    </xf>
    <xf numFmtId="165" fontId="4" fillId="4" borderId="5" xfId="6" applyFont="1" applyFill="1" applyBorder="1" applyAlignment="1">
      <alignment horizontal="center" vertical="center"/>
    </xf>
    <xf numFmtId="14" fontId="4" fillId="4" borderId="5" xfId="9" applyFont="1" applyFill="1" applyBorder="1" applyAlignment="1">
      <alignment horizontal="center" vertical="center" wrapText="1"/>
    </xf>
    <xf numFmtId="0" fontId="4" fillId="4" borderId="5" xfId="0" applyFont="1" applyFill="1" applyBorder="1" applyAlignment="1">
      <alignment horizontal="center" vertical="center" wrapText="1"/>
    </xf>
    <xf numFmtId="7" fontId="4" fillId="4" borderId="5" xfId="7"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165" fontId="5" fillId="4" borderId="12" xfId="6" applyFont="1" applyFill="1" applyBorder="1" applyAlignment="1">
      <alignment horizontal="center" vertical="center"/>
    </xf>
    <xf numFmtId="14" fontId="5" fillId="4" borderId="12" xfId="9" applyFont="1" applyFill="1" applyBorder="1" applyAlignment="1">
      <alignment horizontal="center" vertical="center" wrapText="1"/>
    </xf>
    <xf numFmtId="165" fontId="5" fillId="4" borderId="12" xfId="6" applyFont="1" applyFill="1" applyBorder="1" applyAlignment="1">
      <alignment horizontal="center" vertical="center" wrapText="1"/>
    </xf>
    <xf numFmtId="0" fontId="5" fillId="4" borderId="12"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0" fillId="2" borderId="0" xfId="1" applyFont="1" applyFill="1" applyBorder="1" applyAlignment="1">
      <alignment horizontal="center" vertical="center"/>
    </xf>
    <xf numFmtId="7" fontId="5" fillId="4" borderId="12" xfId="7" applyFont="1" applyFill="1" applyBorder="1" applyAlignment="1">
      <alignment horizontal="center" vertical="center" wrapText="1"/>
    </xf>
    <xf numFmtId="0" fontId="6" fillId="7" borderId="11" xfId="0" applyFont="1" applyFill="1" applyBorder="1" applyAlignment="1">
      <alignment horizontal="center" vertical="center" wrapText="1"/>
    </xf>
    <xf numFmtId="165" fontId="3" fillId="0" borderId="7" xfId="6" applyFont="1" applyBorder="1" applyAlignment="1">
      <alignment horizontal="center" vertical="center"/>
    </xf>
    <xf numFmtId="0" fontId="3" fillId="0" borderId="7" xfId="0" applyFont="1" applyBorder="1" applyAlignment="1">
      <alignment horizontal="left" vertical="center" wrapText="1" indent="2"/>
    </xf>
    <xf numFmtId="7" fontId="3" fillId="0" borderId="7" xfId="7" applyFont="1" applyBorder="1" applyAlignment="1">
      <alignment horizontal="center" vertical="center" wrapText="1"/>
    </xf>
    <xf numFmtId="7" fontId="3" fillId="0" borderId="7" xfId="7" applyFont="1" applyBorder="1" applyAlignment="1">
      <alignment horizontal="right" vertical="center" wrapText="1"/>
    </xf>
    <xf numFmtId="10" fontId="3" fillId="0" borderId="7" xfId="8" applyFont="1" applyBorder="1" applyAlignment="1">
      <alignment horizontal="center" vertical="center" wrapText="1"/>
    </xf>
    <xf numFmtId="165" fontId="3" fillId="0" borderId="5" xfId="6" applyFont="1" applyBorder="1" applyAlignment="1">
      <alignment horizontal="center" vertical="center"/>
    </xf>
    <xf numFmtId="0" fontId="3" fillId="0" borderId="5" xfId="0" applyFont="1" applyBorder="1" applyAlignment="1">
      <alignment horizontal="left" vertical="center" wrapText="1" indent="2"/>
    </xf>
    <xf numFmtId="7" fontId="3" fillId="0" borderId="5" xfId="7" applyFont="1" applyBorder="1" applyAlignment="1">
      <alignment horizontal="center" vertical="center" wrapText="1"/>
    </xf>
    <xf numFmtId="7" fontId="3" fillId="0" borderId="5" xfId="7" applyFont="1" applyBorder="1" applyAlignment="1">
      <alignment horizontal="right" vertical="center" wrapText="1"/>
    </xf>
    <xf numFmtId="10" fontId="3" fillId="0" borderId="5" xfId="8" applyFont="1" applyBorder="1" applyAlignment="1">
      <alignment horizontal="center" vertical="center" wrapText="1"/>
    </xf>
    <xf numFmtId="165" fontId="3" fillId="0" borderId="6" xfId="6" applyFont="1" applyBorder="1" applyAlignment="1">
      <alignment horizontal="center" vertical="center"/>
    </xf>
    <xf numFmtId="0" fontId="3" fillId="0" borderId="6" xfId="0" applyFont="1" applyBorder="1" applyAlignment="1">
      <alignment horizontal="left" vertical="center" wrapText="1" indent="2"/>
    </xf>
    <xf numFmtId="7" fontId="3" fillId="0" borderId="6" xfId="7" applyFont="1" applyBorder="1" applyAlignment="1">
      <alignment horizontal="center" vertical="center" wrapText="1"/>
    </xf>
    <xf numFmtId="7" fontId="3" fillId="0" borderId="6" xfId="7" applyFont="1" applyBorder="1" applyAlignment="1">
      <alignment horizontal="right" vertical="center" wrapText="1"/>
    </xf>
    <xf numFmtId="10" fontId="3" fillId="0" borderId="6" xfId="8" applyFont="1" applyBorder="1" applyAlignment="1">
      <alignment horizontal="center" vertical="center" wrapText="1"/>
    </xf>
    <xf numFmtId="0" fontId="11" fillId="0" borderId="5" xfId="0" applyFont="1" applyBorder="1" applyAlignment="1">
      <alignment horizontal="center" vertical="center" wrapText="1"/>
    </xf>
    <xf numFmtId="10" fontId="11" fillId="0" borderId="5"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left" vertical="center" wrapText="1" indent="2"/>
    </xf>
    <xf numFmtId="0" fontId="11" fillId="0" borderId="10" xfId="0" applyFont="1" applyBorder="1" applyAlignment="1">
      <alignment horizontal="center" vertical="center" wrapText="1"/>
    </xf>
    <xf numFmtId="0" fontId="11" fillId="0" borderId="10" xfId="0" applyFont="1" applyBorder="1">
      <alignment vertical="center" wrapText="1"/>
    </xf>
    <xf numFmtId="0" fontId="11" fillId="0" borderId="11" xfId="0" applyFont="1" applyBorder="1">
      <alignment vertical="center" wrapText="1"/>
    </xf>
    <xf numFmtId="7" fontId="4" fillId="5" borderId="5" xfId="0" applyNumberFormat="1" applyFont="1" applyFill="1" applyBorder="1" applyAlignment="1">
      <alignment horizontal="center" vertical="center" wrapText="1"/>
    </xf>
    <xf numFmtId="7" fontId="11" fillId="0" borderId="5" xfId="0" applyNumberFormat="1" applyFont="1" applyBorder="1" applyAlignment="1">
      <alignment horizontal="center" vertical="center" wrapText="1"/>
    </xf>
    <xf numFmtId="0" fontId="10" fillId="2" borderId="0" xfId="1" applyFont="1" applyFill="1" applyBorder="1" applyAlignment="1">
      <alignment horizontal="center" vertical="center"/>
    </xf>
    <xf numFmtId="0" fontId="9" fillId="6" borderId="0" xfId="2" applyFont="1" applyFill="1" applyBorder="1" applyAlignment="1">
      <alignment vertical="center"/>
    </xf>
    <xf numFmtId="0" fontId="8" fillId="6" borderId="0" xfId="2" applyFont="1" applyFill="1" applyBorder="1" applyAlignment="1">
      <alignment vertical="center"/>
    </xf>
    <xf numFmtId="0" fontId="0" fillId="3" borderId="0" xfId="0" applyFill="1" applyAlignment="1">
      <alignment horizontal="center" vertical="center" wrapText="1"/>
    </xf>
    <xf numFmtId="0" fontId="8" fillId="5" borderId="0" xfId="3" applyFont="1" applyFill="1" applyBorder="1" applyAlignment="1">
      <alignment horizontal="left" vertical="center"/>
    </xf>
    <xf numFmtId="0" fontId="4" fillId="3" borderId="0" xfId="0" applyFont="1" applyFill="1" applyAlignment="1">
      <alignment horizontal="center" vertical="center" wrapText="1"/>
    </xf>
    <xf numFmtId="0" fontId="8" fillId="5" borderId="0" xfId="4" applyFont="1" applyFill="1" applyBorder="1" applyAlignment="1">
      <alignment vertical="center"/>
    </xf>
  </cellXfs>
  <cellStyles count="49">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2" builtinId="15" customBuiltin="1"/>
    <cellStyle name="Bağlı Hücre" xfId="19" builtinId="24" customBuiltin="1"/>
    <cellStyle name="Başlık 1" xfId="1" builtinId="16" customBuiltin="1"/>
    <cellStyle name="Başlık 2" xfId="2" builtinId="17" customBuiltin="1"/>
    <cellStyle name="Başlık 3" xfId="3" builtinId="18" customBuiltin="1"/>
    <cellStyle name="Başlık 4" xfId="4" builtinId="19" customBuiltin="1"/>
    <cellStyle name="Binlik Ayracı [0]" xfId="10" builtinId="6" customBuiltin="1"/>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prü" xfId="5" builtinId="8" customBuiltin="1"/>
    <cellStyle name="Kötü" xfId="14" builtinId="27" customBuiltin="1"/>
    <cellStyle name="Normal" xfId="0" builtinId="0" customBuiltin="1"/>
    <cellStyle name="Not" xfId="22" builtinId="10" customBuiltin="1"/>
    <cellStyle name="Nötr" xfId="15" builtinId="28" customBuiltin="1"/>
    <cellStyle name="ParaBirimi" xfId="11" builtinId="4" customBuiltin="1"/>
    <cellStyle name="ParaBirimi [0]" xfId="7" builtinId="7" customBuiltin="1"/>
    <cellStyle name="Tarih" xfId="9" xr:uid="{00000000-0005-0000-0000-000002000000}"/>
    <cellStyle name="Toplam" xfId="24" builtinId="25" customBuiltin="1"/>
    <cellStyle name="Uyarı Metni" xfId="21" builtinId="11" customBuiltin="1"/>
    <cellStyle name="Virgül" xfId="6" builtinId="3" customBuiltin="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8" builtinId="5" customBuiltin="1"/>
  </cellStyles>
  <dxfs count="117">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numFmt numFmtId="11" formatCode="#,##0.00\ &quot;₺&quot;;\-#,##0.00\ &quot;₺&quo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numFmt numFmtId="11"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dxf>
    <dxf>
      <numFmt numFmtId="11" formatCode="#,##0.00\ &quot;₺&quot;;\-#,##0.00\ &quot;₺&quot;"/>
    </dxf>
    <dxf>
      <numFmt numFmtId="11" formatCode="#,##0.00\ &quot;₺&quot;;\-#,##0.00\ &quot;₺&quot;"/>
    </dxf>
    <dxf>
      <numFmt numFmtId="11" formatCode="#,##0.00\ &quot;₺&quot;;\-#,##0.00\ &quot;₺&quot;"/>
    </dxf>
    <dxf>
      <font>
        <b val="0"/>
        <i val="0"/>
        <strike val="0"/>
        <outline val="0"/>
        <shadow val="0"/>
        <u val="none"/>
        <vertAlign val="baseline"/>
        <sz val="12"/>
        <color theme="1" tint="-0.24994659260841701"/>
        <name val="Gill Sans MT"/>
        <family val="2"/>
        <scheme val="minor"/>
      </font>
      <fill>
        <patternFill patternType="none">
          <fgColor indexed="64"/>
          <bgColor auto="1"/>
        </patternFill>
      </fill>
    </dxf>
    <dxf>
      <font>
        <b val="0"/>
        <i val="0"/>
        <strike val="0"/>
        <outline val="0"/>
        <shadow val="0"/>
        <u val="none"/>
        <vertAlign val="baseline"/>
        <sz val="12"/>
        <color theme="1" tint="-0.24994659260841701"/>
        <name val="Gill Sans MT"/>
        <family val="2"/>
        <scheme val="minor"/>
      </font>
      <fill>
        <patternFill patternType="none">
          <fgColor indexed="64"/>
          <bgColor auto="1"/>
        </patternFill>
      </fill>
    </dxf>
    <dxf>
      <border>
        <top style="thin">
          <color theme="0" tint="-0.14996795556505021"/>
        </top>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family val="2"/>
        <scheme val="minor"/>
      </font>
      <fill>
        <patternFill patternType="none">
          <fgColor indexed="64"/>
          <bgColor auto="1"/>
        </patternFill>
      </fill>
      <border diagonalUp="0" diagonalDown="0" outline="0">
        <left/>
        <right/>
        <top/>
        <bottom/>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s>
  <tableStyles count="8" defaultTableStyle="TableStyleMedium2" defaultPivotStyle="PivotStyleLight16">
    <tableStyle name="Aylik Giderler Özeti" pivot="0" count="9" xr9:uid="{00000000-0011-0000-FFFF-FFFF02000000}">
      <tableStyleElement type="wholeTable" dxfId="116"/>
      <tableStyleElement type="headerRow" dxfId="115"/>
      <tableStyleElement type="totalRow" dxfId="114"/>
      <tableStyleElement type="firstColumn" dxfId="113"/>
      <tableStyleElement type="lastColumn" dxfId="112"/>
      <tableStyleElement type="firstRowStripe" dxfId="111"/>
      <tableStyleElement type="secondRowStripe" dxfId="110"/>
      <tableStyleElement type="firstColumnStripe" dxfId="109"/>
      <tableStyleElement type="secondColumnStripe" dxfId="108"/>
    </tableStyle>
    <tableStyle name="Gider Dökümü" pivot="0" count="7" xr9:uid="{00000000-0011-0000-FFFF-FFFF01000000}">
      <tableStyleElement type="wholeTable" dxfId="107"/>
      <tableStyleElement type="headerRow" dxfId="106"/>
      <tableStyleElement type="totalRow" dxfId="105"/>
      <tableStyleElement type="firstColumn" dxfId="104"/>
      <tableStyleElement type="lastColumn" dxfId="103"/>
      <tableStyleElement type="firstRowStripe" dxfId="102"/>
      <tableStyleElement type="firstColumnStripe" dxfId="101"/>
    </tableStyle>
    <tableStyle name="Hayir İşleri Ve Sponsorluklar" pivot="0" count="7" xr9:uid="{00000000-0011-0000-FFFF-FFFF00000000}">
      <tableStyleElement type="wholeTable" dxfId="100"/>
      <tableStyleElement type="headerRow" dxfId="99"/>
      <tableStyleElement type="totalRow" dxfId="98"/>
      <tableStyleElement type="firstColumn" dxfId="97"/>
      <tableStyleElement type="lastColumn" dxfId="96"/>
      <tableStyleElement type="firstRowStripe" dxfId="95"/>
      <tableStyleElement type="firstColumnStripe" dxfId="94"/>
    </tableStyle>
    <tableStyle name="Slicer Charitables &amp; Sponsorships" pivot="0" table="0" count="10" xr9:uid="{00000000-0011-0000-FFFF-FFFF03000000}">
      <tableStyleElement type="wholeTable" dxfId="93"/>
      <tableStyleElement type="headerRow" dxfId="92"/>
    </tableStyle>
    <tableStyle name="Slicer Itemized Expenses" pivot="0" table="0" count="10" xr9:uid="{00000000-0011-0000-FFFF-FFFF04000000}">
      <tableStyleElement type="wholeTable" dxfId="91"/>
      <tableStyleElement type="headerRow" dxfId="90"/>
    </tableStyle>
    <tableStyle name="Slicer Monthly Expenses Summary" pivot="0" table="0" count="10" xr9:uid="{00000000-0011-0000-FFFF-FFFF05000000}">
      <tableStyleElement type="wholeTable" dxfId="89"/>
      <tableStyleElement type="headerRow" dxfId="88"/>
    </tableStyle>
    <tableStyle name="SlicerStyleDark4 2" pivot="0" table="0" count="10" xr9:uid="{00000000-0011-0000-FFFF-FFFF06000000}">
      <tableStyleElement type="wholeTable" dxfId="87"/>
      <tableStyleElement type="headerRow" dxfId="86"/>
    </tableStyle>
    <tableStyle name="Yb Bütçe Özeti" pivot="0" count="9" xr9:uid="{00000000-0011-0000-FFFF-FFFF07000000}">
      <tableStyleElement type="wholeTable" dxfId="85"/>
      <tableStyleElement type="headerRow" dxfId="84"/>
      <tableStyleElement type="totalRow" dxfId="83"/>
      <tableStyleElement type="firstColumn" dxfId="82"/>
      <tableStyleElement type="lastColumn" dxfId="81"/>
      <tableStyleElement type="firstRowStripe" dxfId="80"/>
      <tableStyleElement type="secondRowStripe" dxfId="79"/>
      <tableStyleElement type="firstColumnStripe" dxfId="78"/>
      <tableStyleElement type="secondColumnStripe" dxfId="77"/>
    </tableStyle>
  </tableStyles>
  <colors>
    <mruColors>
      <color rgb="FFF2F2F2"/>
      <color rgb="FF002060"/>
      <color rgb="FF3F3F3F"/>
      <color rgb="FFD9D9D9"/>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AYLIK G&#304;DERLER &#214;ZET&#304;'!A1"/></Relationships>
</file>

<file path=xl/drawings/_rels/drawing2.xml.rels><?xml version="1.0" encoding="UTF-8" standalone="yes"?>
<Relationships xmlns="http://schemas.openxmlformats.org/package/2006/relationships"><Relationship Id="rId3" Type="http://schemas.openxmlformats.org/officeDocument/2006/relationships/hyperlink" Target="#'G&#304;DER D&#214;K&#220;M&#220;'!A1"/><Relationship Id="rId2" Type="http://schemas.openxmlformats.org/officeDocument/2006/relationships/hyperlink" Target="#'YB B&#220;T&#199;E &#214;ZET&#304;'!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HAYIR &#304;&#350;LER&#304; VE SPONSORLUKLAR'!A1"/><Relationship Id="rId1" Type="http://schemas.openxmlformats.org/officeDocument/2006/relationships/hyperlink" Target="#'AYLIK G&#304;DERLER &#214;ZET&#304;'!A1"/></Relationships>
</file>

<file path=xl/drawings/_rels/drawing4.xml.rels><?xml version="1.0" encoding="UTF-8" standalone="yes"?>
<Relationships xmlns="http://schemas.openxmlformats.org/package/2006/relationships"><Relationship Id="rId1" Type="http://schemas.openxmlformats.org/officeDocument/2006/relationships/hyperlink" Target="#'G&#304;DER D&#214;K&#220;M&#220;'!A1"/></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0</xdr:row>
      <xdr:rowOff>167640</xdr:rowOff>
    </xdr:from>
    <xdr:to>
      <xdr:col>2</xdr:col>
      <xdr:colOff>1285875</xdr:colOff>
      <xdr:row>0</xdr:row>
      <xdr:rowOff>441960</xdr:rowOff>
    </xdr:to>
    <xdr:sp macro="" textlink="">
      <xdr:nvSpPr>
        <xdr:cNvPr id="4" name="Sağ Ok 1" descr="Sağ gezinti düğmesi">
          <a:hlinkClick xmlns:r="http://schemas.openxmlformats.org/officeDocument/2006/relationships" r:id="rId1" tooltip="AYLIK GİDERLER ÖZETİ çalışma sayfasına gitmek için seçin"/>
          <a:extLst>
            <a:ext uri="{FF2B5EF4-FFF2-40B4-BE49-F238E27FC236}">
              <a16:creationId xmlns:a16="http://schemas.microsoft.com/office/drawing/2014/main" id="{A2F25B9E-1F9C-4FA0-9FF6-E8F206FC0CA1}"/>
            </a:ext>
          </a:extLst>
        </xdr:cNvPr>
        <xdr:cNvSpPr/>
      </xdr:nvSpPr>
      <xdr:spPr>
        <a:xfrm>
          <a:off x="1419225" y="167640"/>
          <a:ext cx="99060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Arial" panose="020B0604020202020204" pitchFamily="34" charset="0"/>
            </a:rPr>
            <a:t>SONRAKİ</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xdr:colOff>
      <xdr:row>2</xdr:row>
      <xdr:rowOff>38101</xdr:rowOff>
    </xdr:from>
    <xdr:to>
      <xdr:col>17</xdr:col>
      <xdr:colOff>9524</xdr:colOff>
      <xdr:row>3</xdr:row>
      <xdr:rowOff>450850</xdr:rowOff>
    </xdr:to>
    <mc:AlternateContent xmlns:mc="http://schemas.openxmlformats.org/markup-compatibility/2006" xmlns:sle15="http://schemas.microsoft.com/office/drawing/2012/slicer">
      <mc:Choice Requires="sle15">
        <xdr:graphicFrame macro="">
          <xdr:nvGraphicFramePr>
            <xdr:cNvPr id="3" name="Hesap Başlığı" descr="Aylık gider özetini Hesap Başlığı alanına göre filtreleyin">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Hesap Başlığı"/>
            </a:graphicData>
          </a:graphic>
        </xdr:graphicFrame>
      </mc:Choice>
      <mc:Fallback xmlns="">
        <xdr:sp macro="" textlink="">
          <xdr:nvSpPr>
            <xdr:cNvPr id="0" name=""/>
            <xdr:cNvSpPr>
              <a:spLocks noTextEdit="1"/>
            </xdr:cNvSpPr>
          </xdr:nvSpPr>
          <xdr:spPr>
            <a:xfrm>
              <a:off x="200024" y="2524126"/>
              <a:ext cx="15535275" cy="879474"/>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oneCell">
    <xdr:from>
      <xdr:col>8</xdr:col>
      <xdr:colOff>329683</xdr:colOff>
      <xdr:row>1</xdr:row>
      <xdr:rowOff>12700</xdr:rowOff>
    </xdr:from>
    <xdr:to>
      <xdr:col>16</xdr:col>
      <xdr:colOff>653083</xdr:colOff>
      <xdr:row>2</xdr:row>
      <xdr:rowOff>12700</xdr:rowOff>
    </xdr:to>
    <xdr:pic>
      <xdr:nvPicPr>
        <xdr:cNvPr id="8" name="Resim 7" descr="çubuk grafik ve çizgi grafik içeren sayfa kâğıdına işaret eden parmaklar">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549633" y="555625"/>
          <a:ext cx="8172000" cy="1943100"/>
        </a:xfrm>
        <a:prstGeom prst="rect">
          <a:avLst/>
        </a:prstGeom>
      </xdr:spPr>
    </xdr:pic>
    <xdr:clientData/>
  </xdr:twoCellAnchor>
  <xdr:twoCellAnchor editAs="oneCell">
    <xdr:from>
      <xdr:col>1</xdr:col>
      <xdr:colOff>0</xdr:colOff>
      <xdr:row>0</xdr:row>
      <xdr:rowOff>167640</xdr:rowOff>
    </xdr:from>
    <xdr:to>
      <xdr:col>2</xdr:col>
      <xdr:colOff>47025</xdr:colOff>
      <xdr:row>0</xdr:row>
      <xdr:rowOff>441960</xdr:rowOff>
    </xdr:to>
    <xdr:sp macro="" textlink="">
      <xdr:nvSpPr>
        <xdr:cNvPr id="6" name="Sol Ok 4" descr="Sol gezinti düğmesi">
          <a:hlinkClick xmlns:r="http://schemas.openxmlformats.org/officeDocument/2006/relationships" r:id="rId2" tooltip="YB BÜTÇE ÖZETİ çalışma sayfasına gitmek için seçin"/>
          <a:extLst>
            <a:ext uri="{FF2B5EF4-FFF2-40B4-BE49-F238E27FC236}">
              <a16:creationId xmlns:a16="http://schemas.microsoft.com/office/drawing/2014/main" id="{E95A5DF3-CD0F-493D-A7FC-4C7CD2BE6987}"/>
            </a:ext>
          </a:extLst>
        </xdr:cNvPr>
        <xdr:cNvSpPr/>
      </xdr:nvSpPr>
      <xdr:spPr>
        <a:xfrm>
          <a:off x="180975" y="167640"/>
          <a:ext cx="99000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Arial" panose="020B0604020202020204" pitchFamily="34" charset="0"/>
            </a:rPr>
            <a:t>ÖNCEKİ</a:t>
          </a:r>
        </a:p>
      </xdr:txBody>
    </xdr:sp>
    <xdr:clientData fPrintsWithSheet="0"/>
  </xdr:twoCellAnchor>
  <xdr:twoCellAnchor editAs="oneCell">
    <xdr:from>
      <xdr:col>2</xdr:col>
      <xdr:colOff>295275</xdr:colOff>
      <xdr:row>0</xdr:row>
      <xdr:rowOff>167640</xdr:rowOff>
    </xdr:from>
    <xdr:to>
      <xdr:col>3</xdr:col>
      <xdr:colOff>94650</xdr:colOff>
      <xdr:row>0</xdr:row>
      <xdr:rowOff>441960</xdr:rowOff>
    </xdr:to>
    <xdr:sp macro="" textlink="">
      <xdr:nvSpPr>
        <xdr:cNvPr id="7" name="Sağ Ok 3" descr="Sağ gezinti düğmesi">
          <a:hlinkClick xmlns:r="http://schemas.openxmlformats.org/officeDocument/2006/relationships" r:id="rId3" tooltip="GİDER DÖKÜMÜ çalışma sayfasına gitmek için seçin"/>
          <a:extLst>
            <a:ext uri="{FF2B5EF4-FFF2-40B4-BE49-F238E27FC236}">
              <a16:creationId xmlns:a16="http://schemas.microsoft.com/office/drawing/2014/main" id="{905DABCC-166E-4E40-ABFD-B9AB1276B6E2}"/>
            </a:ext>
          </a:extLst>
        </xdr:cNvPr>
        <xdr:cNvSpPr/>
      </xdr:nvSpPr>
      <xdr:spPr>
        <a:xfrm>
          <a:off x="1419225" y="167640"/>
          <a:ext cx="99000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Arial" panose="020B0604020202020204" pitchFamily="34" charset="0"/>
            </a:rPr>
            <a:t>SONRAKİ</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2</xdr:col>
      <xdr:colOff>47025</xdr:colOff>
      <xdr:row>0</xdr:row>
      <xdr:rowOff>438150</xdr:rowOff>
    </xdr:to>
    <xdr:sp macro="" textlink="">
      <xdr:nvSpPr>
        <xdr:cNvPr id="6" name="Sol Ok 8" descr="Sol gezinti düğmesi">
          <a:hlinkClick xmlns:r="http://schemas.openxmlformats.org/officeDocument/2006/relationships" r:id="rId1" tooltip="AYLIK GİDERLER ÖZETİ çalışma sayfasına gitmek için seçin"/>
          <a:extLst>
            <a:ext uri="{FF2B5EF4-FFF2-40B4-BE49-F238E27FC236}">
              <a16:creationId xmlns:a16="http://schemas.microsoft.com/office/drawing/2014/main" id="{C73DCBEF-D9FA-437D-96E6-AA3A4598F772}"/>
            </a:ext>
          </a:extLst>
        </xdr:cNvPr>
        <xdr:cNvSpPr/>
      </xdr:nvSpPr>
      <xdr:spPr>
        <a:xfrm>
          <a:off x="180975" y="163830"/>
          <a:ext cx="99000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Arial" panose="020B0604020202020204" pitchFamily="34" charset="0"/>
            </a:rPr>
            <a:t>ÖNCEKİ</a:t>
          </a:r>
        </a:p>
      </xdr:txBody>
    </xdr:sp>
    <xdr:clientData fPrintsWithSheet="0"/>
  </xdr:twoCellAnchor>
  <xdr:twoCellAnchor editAs="oneCell">
    <xdr:from>
      <xdr:col>2</xdr:col>
      <xdr:colOff>295275</xdr:colOff>
      <xdr:row>0</xdr:row>
      <xdr:rowOff>163830</xdr:rowOff>
    </xdr:from>
    <xdr:to>
      <xdr:col>3</xdr:col>
      <xdr:colOff>294675</xdr:colOff>
      <xdr:row>0</xdr:row>
      <xdr:rowOff>438150</xdr:rowOff>
    </xdr:to>
    <xdr:sp macro="" textlink="">
      <xdr:nvSpPr>
        <xdr:cNvPr id="7" name="Sağ Ok 7" descr="Sağ gezinti düğmesi">
          <a:hlinkClick xmlns:r="http://schemas.openxmlformats.org/officeDocument/2006/relationships" r:id="rId2" tooltip="HAYIR İŞLERİ VE SPONSORLUKLAR çalışma sayfasına gitmek için seçin"/>
          <a:extLst>
            <a:ext uri="{FF2B5EF4-FFF2-40B4-BE49-F238E27FC236}">
              <a16:creationId xmlns:a16="http://schemas.microsoft.com/office/drawing/2014/main" id="{97F0CB6F-94CE-461E-AB25-E2B12DF600B2}"/>
            </a:ext>
          </a:extLst>
        </xdr:cNvPr>
        <xdr:cNvSpPr/>
      </xdr:nvSpPr>
      <xdr:spPr>
        <a:xfrm>
          <a:off x="1419225" y="163830"/>
          <a:ext cx="99000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Arial" panose="020B0604020202020204" pitchFamily="34" charset="0"/>
            </a:rPr>
            <a:t>SONRAKİ</a:t>
          </a:r>
        </a:p>
      </xdr:txBody>
    </xdr:sp>
    <xdr:clientData fPrintsWithSheet="0"/>
  </xdr:twoCellAnchor>
  <xdr:twoCellAnchor editAs="absolute">
    <xdr:from>
      <xdr:col>1</xdr:col>
      <xdr:colOff>15241</xdr:colOff>
      <xdr:row>2</xdr:row>
      <xdr:rowOff>7620</xdr:rowOff>
    </xdr:from>
    <xdr:to>
      <xdr:col>6</xdr:col>
      <xdr:colOff>9525</xdr:colOff>
      <xdr:row>2</xdr:row>
      <xdr:rowOff>1043940</xdr:rowOff>
    </xdr:to>
    <mc:AlternateContent xmlns:mc="http://schemas.openxmlformats.org/markup-compatibility/2006" xmlns:sle15="http://schemas.microsoft.com/office/drawing/2012/slicer">
      <mc:Choice Requires="sle15">
        <xdr:graphicFrame macro="">
          <xdr:nvGraphicFramePr>
            <xdr:cNvPr id="2" name="İsteyen:">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İsteyen:"/>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 Excel’in bu sürümünde desteklenmiyor.
Şekil, Excel’in önceki bir sürümünde değiştirildiyse veya çalışma kitabı Excel 2007 ya da daha önceki bir sürümde kaydedildiyse dilimleyici kullanılamaz.</a:t>
              </a:r>
            </a:p>
          </xdr:txBody>
        </xdr:sp>
      </mc:Fallback>
    </mc:AlternateContent>
    <xdr:clientData/>
  </xdr:twoCellAnchor>
  <xdr:twoCellAnchor editAs="absolute">
    <xdr:from>
      <xdr:col>6</xdr:col>
      <xdr:colOff>9525</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Alacaklı">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Alacaklı"/>
            </a:graphicData>
          </a:graphic>
        </xdr:graphicFrame>
      </mc:Choice>
      <mc:Fallback xmlns="">
        <xdr:sp macro="" textlink="">
          <xdr:nvSpPr>
            <xdr:cNvPr id="0" name=""/>
            <xdr:cNvSpPr>
              <a:spLocks noTextEdit="1"/>
            </xdr:cNvSpPr>
          </xdr:nvSpPr>
          <xdr:spPr>
            <a:xfrm>
              <a:off x="6305550" y="1447800"/>
              <a:ext cx="6257925" cy="1051559"/>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19050</xdr:rowOff>
    </xdr:from>
    <xdr:to>
      <xdr:col>6</xdr:col>
      <xdr:colOff>76200</xdr:colOff>
      <xdr:row>2</xdr:row>
      <xdr:rowOff>942975</xdr:rowOff>
    </xdr:to>
    <mc:AlternateContent xmlns:mc="http://schemas.openxmlformats.org/markup-compatibility/2006" xmlns:sle15="http://schemas.microsoft.com/office/drawing/2012/slicer">
      <mc:Choice Requires="sle15">
        <xdr:graphicFrame macro="">
          <xdr:nvGraphicFramePr>
            <xdr:cNvPr id="4" name="İsteyen 1" descr="Hayır işleri ve sponsorluklarları İsteyen alanına göre filtreleyin">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İsteyen 1"/>
            </a:graphicData>
          </a:graphic>
        </xdr:graphicFrame>
      </mc:Choice>
      <mc:Fallback xmlns="">
        <xdr:sp macro="" textlink="">
          <xdr:nvSpPr>
            <xdr:cNvPr id="0" name=""/>
            <xdr:cNvSpPr>
              <a:spLocks noTextEdit="1"/>
            </xdr:cNvSpPr>
          </xdr:nvSpPr>
          <xdr:spPr>
            <a:xfrm>
              <a:off x="180975" y="1657350"/>
              <a:ext cx="7219950" cy="923925"/>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oneCell">
    <xdr:from>
      <xdr:col>6</xdr:col>
      <xdr:colOff>76200</xdr:colOff>
      <xdr:row>2</xdr:row>
      <xdr:rowOff>19050</xdr:rowOff>
    </xdr:from>
    <xdr:to>
      <xdr:col>11</xdr:col>
      <xdr:colOff>885824</xdr:colOff>
      <xdr:row>2</xdr:row>
      <xdr:rowOff>942975</xdr:rowOff>
    </xdr:to>
    <mc:AlternateContent xmlns:mc="http://schemas.openxmlformats.org/markup-compatibility/2006" xmlns:sle15="http://schemas.microsoft.com/office/drawing/2012/slicer">
      <mc:Choice Requires="sle15">
        <xdr:graphicFrame macro="">
          <xdr:nvGraphicFramePr>
            <xdr:cNvPr id="5" name="Alacaklı 1" descr="Hayır işleri ve sponsorluklarları Alacaklı alanına göre filtreleyin">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Alacaklı 1"/>
            </a:graphicData>
          </a:graphic>
        </xdr:graphicFrame>
      </mc:Choice>
      <mc:Fallback xmlns="">
        <xdr:sp macro="" textlink="">
          <xdr:nvSpPr>
            <xdr:cNvPr id="0" name=""/>
            <xdr:cNvSpPr>
              <a:spLocks noTextEdit="1"/>
            </xdr:cNvSpPr>
          </xdr:nvSpPr>
          <xdr:spPr>
            <a:xfrm>
              <a:off x="7400925" y="1657350"/>
              <a:ext cx="8096249" cy="923925"/>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oneCell">
    <xdr:from>
      <xdr:col>1</xdr:col>
      <xdr:colOff>0</xdr:colOff>
      <xdr:row>0</xdr:row>
      <xdr:rowOff>167640</xdr:rowOff>
    </xdr:from>
    <xdr:to>
      <xdr:col>2</xdr:col>
      <xdr:colOff>47025</xdr:colOff>
      <xdr:row>0</xdr:row>
      <xdr:rowOff>441960</xdr:rowOff>
    </xdr:to>
    <xdr:sp macro="" textlink="">
      <xdr:nvSpPr>
        <xdr:cNvPr id="6" name="Sol Ok 6" descr="Sol gezinti düğmesi">
          <a:hlinkClick xmlns:r="http://schemas.openxmlformats.org/officeDocument/2006/relationships" r:id="rId1" tooltip="GİDER DÖKÜMÜ çalışma sayfasına gitmek için seçin"/>
          <a:extLst>
            <a:ext uri="{FF2B5EF4-FFF2-40B4-BE49-F238E27FC236}">
              <a16:creationId xmlns:a16="http://schemas.microsoft.com/office/drawing/2014/main" id="{F4EC4B53-35E1-49AB-9992-C7C94F4BE626}"/>
            </a:ext>
          </a:extLst>
        </xdr:cNvPr>
        <xdr:cNvSpPr/>
      </xdr:nvSpPr>
      <xdr:spPr>
        <a:xfrm>
          <a:off x="180975" y="167640"/>
          <a:ext cx="990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Arial" panose="020B0604020202020204" pitchFamily="34" charset="0"/>
            </a:rPr>
            <a:t>ÖNCEKİ</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İsteyen1" xr10:uid="{00000000-0013-0000-FFFF-FFFF01000000}" sourceName="İsteyen:">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Alacaklı1" xr10:uid="{00000000-0013-0000-FFFF-FFFF02000000}" sourceName="Alacaklı">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Hesap_Başlığı" xr10:uid="{00000000-0013-0000-FFFF-FFFF03000000}" sourceName="Hesap Başlığı">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İsteyen" xr10:uid="{FEA601F3-8B6B-43DE-86F6-35351535A755}" sourceName="İsteyen:">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Alacaklı" xr10:uid="{81666AED-F54B-49E1-A082-DE91621CA2CB}" sourceName="Alacaklı">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sap Başlığı" xr10:uid="{00000000-0014-0000-FFFF-FFFF01000000}" cache="Dilimleyici_Hesap_Başlığı" caption="Hesap Başlığı"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steyen:" xr10:uid="{3330752B-42F1-478D-986C-B7FDA8B11B18}" cache="Dilimleyici_İsteyen" caption="İsteyen:" columnCount="3" style="Slicer Charitables &amp; Sponsorships" rowHeight="273050"/>
  <slicer name="Alacaklı" xr10:uid="{67760EEB-CF46-4DFA-AEAF-409FB5970930}" cache="Dilimleyici_Alacaklı" caption="Alacaklı"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steyen 1" xr10:uid="{00000000-0014-0000-FFFF-FFFF02000000}" cache="Dilimleyici_İsteyen1" caption="İsteyen:" columnCount="3" style="Slicer Charitables &amp; Sponsorships" rowHeight="225425"/>
  <slicer name="Alacaklı 1" xr10:uid="{00000000-0014-0000-FFFF-FFFF03000000}" cache="Dilimleyici_Alacaklı1" caption="Alacaklı"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ılbaşındanBugüneTablosu" displayName="YılbaşındanBugüneTablosu" ref="B3:G16" totalsRowCount="1" headerRowDxfId="76" dataDxfId="74" totalsRowDxfId="73" headerRowBorderDxfId="75" totalsRowBorderDxfId="72">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M Kodu" totalsRowLabel="Toplam" totalsRowDxfId="71" dataCellStyle="Virgül"/>
    <tableColumn id="2" xr3:uid="{00000000-0010-0000-0000-000002000000}" name="Hesap Başlığı" totalsRowDxfId="70"/>
    <tableColumn id="3" xr3:uid="{00000000-0010-0000-0000-000003000000}" name="Fiili" totalsRowFunction="sum" totalsRowDxfId="69" dataCellStyle="ParaBirimi [0]">
      <calculatedColumnFormula>SUMIF(AylıkGiderlerÖzeti[GM Kodu],YılbaşındanBugüneTablosu[[#This Row],[GM Kodu]],AylıkGiderlerÖzeti[Toplam])</calculatedColumnFormula>
    </tableColumn>
    <tableColumn id="4" xr3:uid="{00000000-0010-0000-0000-000004000000}" name="Bütçe" totalsRowFunction="sum" totalsRowDxfId="68" dataCellStyle="ParaBirimi [0]"/>
    <tableColumn id="5" xr3:uid="{00000000-0010-0000-0000-000005000000}" name="Kalan TL" totalsRowFunction="sum" totalsRowDxfId="67" dataCellStyle="ParaBirimi [0]">
      <calculatedColumnFormula>IF(YılbaşındanBugüneTablosu[[#This Row],[Bütçe]]="","",YılbaşındanBugüneTablosu[[#This Row],[Bütçe]]-YılbaşındanBugüneTablosu[[#This Row],[Fiili]])</calculatedColumnFormula>
    </tableColumn>
    <tableColumn id="6" xr3:uid="{00000000-0010-0000-0000-000006000000}" name="Kalan %" totalsRowFunction="custom" totalsRowDxfId="66">
      <calculatedColumnFormula>IFERROR(YılbaşındanBugüneTablosu[[#This Row],[Kalan TL]]/YılbaşındanBugüneTablosu[[#This Row],[Bütçe]],"")</calculatedColumnFormula>
      <totalsRowFormula>YılbaşındanBugüneTablosu[[#Totals],[Kalan TL]]/YılbaşındanBugüneTablosu[[#Totals],[Bütçe]]</totalsRowFormula>
    </tableColumn>
  </tableColumns>
  <tableStyleInfo name="Yb Bütçe Özeti" showFirstColumn="0" showLastColumn="0" showRowStripes="1" showColumnStripes="0"/>
  <extLst>
    <ext xmlns:x14="http://schemas.microsoft.com/office/spreadsheetml/2009/9/main" uri="{504A1905-F514-4f6f-8877-14C23A59335A}">
      <x14:table altTextSummary="GM kodunu, Hesap Başlığını ve Bütçeyi bu tabloya girin. Fiili miktar ve kalan değerlerle yüzde, otomatik olarak güncelleştirili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ylıkGiderlerÖzeti" displayName="AylıkGiderlerÖzeti" ref="B5:Q18" totalsRowCount="1" headerRowDxfId="65" dataDxfId="63" totalsRowDxfId="61" headerRowBorderDxfId="64" tableBorderDxfId="62" totalsRowBorderDxfId="60">
  <autoFilter ref="B5:Q17" xr:uid="{00000000-0009-0000-0100-000004000000}">
    <filterColumn colId="0" hiddenButton="1"/>
    <filterColumn colId="1" hiddenButton="1">
      <filters>
        <filter val="Reklam"/>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M Kodu" totalsRowLabel="Toplam" dataDxfId="59" totalsRowDxfId="16"/>
    <tableColumn id="2" xr3:uid="{00000000-0010-0000-0100-000002000000}" name="Hesap Başlığı" dataDxfId="58" totalsRowDxfId="15"/>
    <tableColumn id="3" xr3:uid="{00000000-0010-0000-0100-000003000000}" name="Ocak" totalsRowFunction="sum" dataDxfId="27" totalsRowDxfId="14">
      <calculatedColumnFormula>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calculatedColumnFormula>
    </tableColumn>
    <tableColumn id="4" xr3:uid="{00000000-0010-0000-0100-000004000000}" name="Şubat" totalsRowFunction="sum" dataDxfId="26" totalsRowDxfId="13">
      <calculatedColumnFormula>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calculatedColumnFormula>
    </tableColumn>
    <tableColumn id="5" xr3:uid="{00000000-0010-0000-0100-000005000000}" name="Mart" totalsRowFunction="sum" dataDxfId="25" totalsRowDxfId="12">
      <calculatedColumnFormula>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calculatedColumnFormula>
    </tableColumn>
    <tableColumn id="6" xr3:uid="{00000000-0010-0000-0100-000006000000}" name="Nisan" totalsRowFunction="sum" dataDxfId="24" totalsRowDxfId="11">
      <calculatedColumnFormula>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calculatedColumnFormula>
    </tableColumn>
    <tableColumn id="7" xr3:uid="{00000000-0010-0000-0100-000007000000}" name="Mayıs" totalsRowFunction="sum" dataDxfId="23" totalsRowDxfId="10">
      <calculatedColumnFormula>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calculatedColumnFormula>
    </tableColumn>
    <tableColumn id="8" xr3:uid="{00000000-0010-0000-0100-000008000000}" name="Haziran" totalsRowFunction="sum" dataDxfId="22" totalsRowDxfId="9">
      <calculatedColumnFormula>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calculatedColumnFormula>
    </tableColumn>
    <tableColumn id="9" xr3:uid="{00000000-0010-0000-0100-000009000000}" name="Temmuz" totalsRowFunction="sum" dataDxfId="21" totalsRowDxfId="8">
      <calculatedColumnFormula>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calculatedColumnFormula>
    </tableColumn>
    <tableColumn id="10" xr3:uid="{00000000-0010-0000-0100-00000A000000}" name="Ağustos" totalsRowFunction="sum" dataDxfId="20" totalsRowDxfId="7">
      <calculatedColumnFormula>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calculatedColumnFormula>
    </tableColumn>
    <tableColumn id="11" xr3:uid="{00000000-0010-0000-0100-00000B000000}" name="Eylül" totalsRowFunction="sum" dataDxfId="19" totalsRowDxfId="6">
      <calculatedColumnFormula>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calculatedColumnFormula>
    </tableColumn>
    <tableColumn id="12" xr3:uid="{00000000-0010-0000-0100-00000C000000}" name="Ekim" totalsRowFunction="sum" dataDxfId="18" totalsRowDxfId="5">
      <calculatedColumnFormula>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calculatedColumnFormula>
    </tableColumn>
    <tableColumn id="13" xr3:uid="{00000000-0010-0000-0100-00000D000000}" name="Kasım" totalsRowFunction="sum" dataDxfId="17" totalsRowDxfId="4">
      <calculatedColumnFormula>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calculatedColumnFormula>
    </tableColumn>
    <tableColumn id="14" xr3:uid="{00000000-0010-0000-0100-00000E000000}" name="Aralık" totalsRowFunction="sum" dataDxfId="0" totalsRowDxfId="3">
      <calculatedColumnFormula>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calculatedColumnFormula>
    </tableColumn>
    <tableColumn id="15" xr3:uid="{00000000-0010-0000-0100-00000F000000}" name="Toplam" totalsRowFunction="sum" dataDxfId="57" totalsRowDxfId="2">
      <calculatedColumnFormula>SUM(AylıkGiderlerÖzeti[[#This Row],[Ocak]:[Aralık]])</calculatedColumnFormula>
    </tableColumn>
    <tableColumn id="16" xr3:uid="{00000000-0010-0000-0100-000010000000}" name=" " dataDxfId="56" totalsRowDxfId="1"/>
  </tableColumns>
  <tableStyleInfo name="Aylik Giderler Özeti" showFirstColumn="0" showLastColumn="0" showRowStripes="1" showColumnStripes="0"/>
  <extLst>
    <ext xmlns:x14="http://schemas.microsoft.com/office/spreadsheetml/2009/9/main" uri="{504A1905-F514-4f6f-8877-14C23A59335A}">
      <x14:table altTextSummary="GM kodunu ve hesap başlığını bu tabloya girin. Her ayın tutarı ve Toplamları otomatik olarak hesaplanı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iderlerDökümü" displayName="GiderlerDökümü" ref="B4:J6" totalsRowShown="0" headerRowDxfId="55" dataDxfId="53" headerRowBorderDxfId="54" tableBorderDxfId="52" totalsRowBorderDxfId="51">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M Kodu" dataDxfId="50" dataCellStyle="Virgül"/>
    <tableColumn id="2" xr3:uid="{00000000-0010-0000-0200-000002000000}" name="Fatura Tarihi" dataDxfId="49" dataCellStyle="Tarih"/>
    <tableColumn id="3" xr3:uid="{00000000-0010-0000-0200-000003000000}" name="Fatura No" dataDxfId="48" dataCellStyle="Virgül"/>
    <tableColumn id="4" xr3:uid="{00000000-0010-0000-0200-000004000000}" name="İsteyen:" dataDxfId="47"/>
    <tableColumn id="5" xr3:uid="{00000000-0010-0000-0200-000005000000}" name="Çek Tutarı" dataDxfId="46" dataCellStyle="ParaBirimi [0]"/>
    <tableColumn id="6" xr3:uid="{00000000-0010-0000-0200-000006000000}" name="Alacaklı" dataDxfId="45"/>
    <tableColumn id="7" xr3:uid="{00000000-0010-0000-0200-000007000000}" name="Çek Kullanımı" dataDxfId="44"/>
    <tableColumn id="8" xr3:uid="{00000000-0010-0000-0200-000008000000}" name="Dağıtım Yöntemi" dataDxfId="43"/>
    <tableColumn id="9" xr3:uid="{00000000-0010-0000-0200-000009000000}" name="Kayıt Tarihi" dataDxfId="42" dataCellStyle="Tarih"/>
  </tableColumns>
  <tableStyleInfo name="Gider Dökümü"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iğer" displayName="Diğer" ref="B4:L6" totalsRowShown="0" headerRowDxfId="41" dataDxfId="39" headerRowBorderDxfId="40">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M Kodu" dataDxfId="38" dataCellStyle="Virgül"/>
    <tableColumn id="2" xr3:uid="{00000000-0010-0000-0300-000002000000}" name="Çek İsteğinin Başlangıç Tarihi" dataDxfId="37" dataCellStyle="Tarih"/>
    <tableColumn id="3" xr3:uid="{00000000-0010-0000-0300-000003000000}" name="İsteyen:" dataDxfId="36"/>
    <tableColumn id="4" xr3:uid="{00000000-0010-0000-0300-000004000000}" name="Çek Tutarı" dataDxfId="35" dataCellStyle="ParaBirimi [0]"/>
    <tableColumn id="5" xr3:uid="{00000000-0010-0000-0300-000005000000}" name="Geçen Yılın Katılımı" dataDxfId="34" dataCellStyle="ParaBirimi [0]"/>
    <tableColumn id="6" xr3:uid="{00000000-0010-0000-0300-000006000000}" name="Alacaklı" dataDxfId="33"/>
    <tableColumn id="7" xr3:uid="{00000000-0010-0000-0300-000007000000}" name="Kullanıldığı Alan:" dataDxfId="32"/>
    <tableColumn id="8" xr3:uid="{00000000-0010-0000-0300-000008000000}" name="İmzalayan:" dataDxfId="31"/>
    <tableColumn id="9" xr3:uid="{00000000-0010-0000-0300-000009000000}" name="Kategori" dataDxfId="30"/>
    <tableColumn id="10" xr3:uid="{00000000-0010-0000-0300-00000A000000}" name="Dağıtım Yöntemi" dataDxfId="29"/>
    <tableColumn id="11" xr3:uid="{00000000-0010-0000-0300-00000B000000}" name="Kayıt Tarihi" dataDxfId="28" dataCellStyle="Tarih"/>
  </tableColumns>
  <tableStyleInfo name="Hayir İşleri Ve Sponsorluklar" showFirstColumn="0" showLastColumn="0" showRowStripes="0" showColumnStripes="0"/>
  <extLst>
    <ext xmlns:x14="http://schemas.microsoft.com/office/spreadsheetml/2009/9/main" uri="{504A1905-F514-4f6f-8877-14C23A59335A}">
      <x14:table altTextSummary="GM kodunu, Çek İsteğinin başlatıldığı Tarihi, İsteyen ve Alacaklı adlarını, Çek Tutarını, Kullanım amacını, Önceki Yıl Katılımını, Dağıtım Yöntemini ve Dosya Tarihini bu tabloya girin"/>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defaultColWidth="8.625" defaultRowHeight="30" customHeight="1" x14ac:dyDescent="0.2"/>
  <cols>
    <col min="1" max="1" width="2.375" customWidth="1"/>
    <col min="2" max="2" width="12.375" customWidth="1"/>
    <col min="3" max="3" width="23.375" customWidth="1"/>
    <col min="4" max="5" width="18" customWidth="1"/>
    <col min="6" max="6" width="38.375" customWidth="1"/>
    <col min="7" max="7" width="37.625" customWidth="1"/>
    <col min="8" max="8" width="52.625" customWidth="1"/>
  </cols>
  <sheetData>
    <row r="1" spans="2:7" ht="42.6" customHeight="1" x14ac:dyDescent="0.2">
      <c r="B1" s="3"/>
    </row>
    <row r="2" spans="2:7" ht="43.9" customHeight="1" x14ac:dyDescent="0.2">
      <c r="B2" s="68" t="s">
        <v>0</v>
      </c>
      <c r="C2" s="68"/>
      <c r="D2" s="68"/>
      <c r="E2" s="68"/>
      <c r="F2" s="41" t="s">
        <v>18</v>
      </c>
      <c r="G2" s="41">
        <f ca="1">YEAR(TODAY())</f>
        <v>2019</v>
      </c>
    </row>
    <row r="3" spans="2:7" ht="39" customHeight="1" x14ac:dyDescent="0.2">
      <c r="B3" s="61" t="s">
        <v>1</v>
      </c>
      <c r="C3" s="62" t="s">
        <v>3</v>
      </c>
      <c r="D3" s="63" t="s">
        <v>16</v>
      </c>
      <c r="E3" s="63" t="s">
        <v>17</v>
      </c>
      <c r="F3" s="64" t="s">
        <v>19</v>
      </c>
      <c r="G3" s="65" t="s">
        <v>20</v>
      </c>
    </row>
    <row r="4" spans="2:7" ht="39" customHeight="1" x14ac:dyDescent="0.2">
      <c r="B4" s="44">
        <v>1000</v>
      </c>
      <c r="C4" s="45" t="s">
        <v>4</v>
      </c>
      <c r="D4" s="46">
        <f ca="1">SUMIF(AylıkGiderlerÖzeti[GM Kodu],YılbaşındanBugüneTablosu[[#This Row],[GM Kodu]],AylıkGiderlerÖzeti[Toplam])</f>
        <v>0</v>
      </c>
      <c r="E4" s="46">
        <v>100000</v>
      </c>
      <c r="F4" s="47">
        <f ca="1">IF(YılbaşındanBugüneTablosu[[#This Row],[Bütçe]]="","",YılbaşındanBugüneTablosu[[#This Row],[Bütçe]]-YılbaşındanBugüneTablosu[[#This Row],[Fiili]])</f>
        <v>100000</v>
      </c>
      <c r="G4" s="48">
        <f ca="1">IFERROR(YılbaşındanBugüneTablosu[[#This Row],[Kalan TL]]/YılbaşındanBugüneTablosu[[#This Row],[Bütçe]],"")</f>
        <v>1</v>
      </c>
    </row>
    <row r="5" spans="2:7" ht="39" customHeight="1" x14ac:dyDescent="0.2">
      <c r="B5" s="49">
        <v>2000</v>
      </c>
      <c r="C5" s="50" t="s">
        <v>5</v>
      </c>
      <c r="D5" s="51">
        <f ca="1">SUMIF(AylıkGiderlerÖzeti[GM Kodu],YılbaşındanBugüneTablosu[[#This Row],[GM Kodu]],AylıkGiderlerÖzeti[Toplam])</f>
        <v>0</v>
      </c>
      <c r="E5" s="51">
        <v>100000</v>
      </c>
      <c r="F5" s="52">
        <f ca="1">IF(YılbaşındanBugüneTablosu[[#This Row],[Bütçe]]="","",YılbaşındanBugüneTablosu[[#This Row],[Bütçe]]-YılbaşındanBugüneTablosu[[#This Row],[Fiili]])</f>
        <v>100000</v>
      </c>
      <c r="G5" s="53">
        <f ca="1">IFERROR(YılbaşındanBugüneTablosu[[#This Row],[Kalan TL]]/YılbaşındanBugüneTablosu[[#This Row],[Bütçe]],"")</f>
        <v>1</v>
      </c>
    </row>
    <row r="6" spans="2:7" ht="39" customHeight="1" x14ac:dyDescent="0.2">
      <c r="B6" s="49">
        <v>3000</v>
      </c>
      <c r="C6" s="50" t="s">
        <v>6</v>
      </c>
      <c r="D6" s="51">
        <f ca="1">SUMIF(AylıkGiderlerÖzeti[GM Kodu],YılbaşındanBugüneTablosu[[#This Row],[GM Kodu]],AylıkGiderlerÖzeti[Toplam])</f>
        <v>0</v>
      </c>
      <c r="E6" s="51">
        <v>100000</v>
      </c>
      <c r="F6" s="52">
        <f ca="1">IF(YılbaşındanBugüneTablosu[[#This Row],[Bütçe]]="","",YılbaşındanBugüneTablosu[[#This Row],[Bütçe]]-YılbaşındanBugüneTablosu[[#This Row],[Fiili]])</f>
        <v>100000</v>
      </c>
      <c r="G6" s="53">
        <f ca="1">IFERROR(YılbaşındanBugüneTablosu[[#This Row],[Kalan TL]]/YılbaşındanBugüneTablosu[[#This Row],[Bütçe]],"")</f>
        <v>1</v>
      </c>
    </row>
    <row r="7" spans="2:7" ht="39" customHeight="1" x14ac:dyDescent="0.2">
      <c r="B7" s="49">
        <v>4000</v>
      </c>
      <c r="C7" s="50" t="s">
        <v>7</v>
      </c>
      <c r="D7" s="51">
        <f ca="1">SUMIF(AylıkGiderlerÖzeti[GM Kodu],YılbaşındanBugüneTablosu[[#This Row],[GM Kodu]],AylıkGiderlerÖzeti[Toplam])</f>
        <v>0</v>
      </c>
      <c r="E7" s="51">
        <v>100000</v>
      </c>
      <c r="F7" s="52">
        <f ca="1">IF(YılbaşındanBugüneTablosu[[#This Row],[Bütçe]]="","",YılbaşındanBugüneTablosu[[#This Row],[Bütçe]]-YılbaşındanBugüneTablosu[[#This Row],[Fiili]])</f>
        <v>100000</v>
      </c>
      <c r="G7" s="53">
        <f ca="1">IFERROR(YılbaşındanBugüneTablosu[[#This Row],[Kalan TL]]/YılbaşındanBugüneTablosu[[#This Row],[Bütçe]],"")</f>
        <v>1</v>
      </c>
    </row>
    <row r="8" spans="2:7" ht="39" customHeight="1" x14ac:dyDescent="0.2">
      <c r="B8" s="49">
        <v>5000</v>
      </c>
      <c r="C8" s="50" t="s">
        <v>8</v>
      </c>
      <c r="D8" s="51">
        <f ca="1">SUMIF(AylıkGiderlerÖzeti[GM Kodu],YılbaşındanBugüneTablosu[[#This Row],[GM Kodu]],AylıkGiderlerÖzeti[Toplam])</f>
        <v>0</v>
      </c>
      <c r="E8" s="51">
        <v>50000</v>
      </c>
      <c r="F8" s="52">
        <f ca="1">IF(YılbaşındanBugüneTablosu[[#This Row],[Bütçe]]="","",YılbaşındanBugüneTablosu[[#This Row],[Bütçe]]-YılbaşındanBugüneTablosu[[#This Row],[Fiili]])</f>
        <v>50000</v>
      </c>
      <c r="G8" s="53">
        <f ca="1">IFERROR(YılbaşındanBugüneTablosu[[#This Row],[Kalan TL]]/YılbaşındanBugüneTablosu[[#This Row],[Bütçe]],"")</f>
        <v>1</v>
      </c>
    </row>
    <row r="9" spans="2:7" ht="39" customHeight="1" x14ac:dyDescent="0.2">
      <c r="B9" s="49">
        <v>6000</v>
      </c>
      <c r="C9" s="50" t="s">
        <v>9</v>
      </c>
      <c r="D9" s="51">
        <f ca="1">SUMIF(AylıkGiderlerÖzeti[GM Kodu],YılbaşındanBugüneTablosu[[#This Row],[GM Kodu]],AylıkGiderlerÖzeti[Toplam])</f>
        <v>0</v>
      </c>
      <c r="E9" s="51">
        <v>25000</v>
      </c>
      <c r="F9" s="52">
        <f ca="1">IF(YılbaşındanBugüneTablosu[[#This Row],[Bütçe]]="","",YılbaşındanBugüneTablosu[[#This Row],[Bütçe]]-YılbaşındanBugüneTablosu[[#This Row],[Fiili]])</f>
        <v>25000</v>
      </c>
      <c r="G9" s="53">
        <f ca="1">IFERROR(YılbaşındanBugüneTablosu[[#This Row],[Kalan TL]]/YılbaşındanBugüneTablosu[[#This Row],[Bütçe]],"")</f>
        <v>1</v>
      </c>
    </row>
    <row r="10" spans="2:7" ht="39" customHeight="1" x14ac:dyDescent="0.2">
      <c r="B10" s="49">
        <v>7000</v>
      </c>
      <c r="C10" s="50" t="s">
        <v>10</v>
      </c>
      <c r="D10" s="51">
        <f ca="1">SUMIF(AylıkGiderlerÖzeti[GM Kodu],YılbaşındanBugüneTablosu[[#This Row],[GM Kodu]],AylıkGiderlerÖzeti[Toplam])</f>
        <v>0</v>
      </c>
      <c r="E10" s="51">
        <v>75000</v>
      </c>
      <c r="F10" s="52">
        <f ca="1">IF(YılbaşındanBugüneTablosu[[#This Row],[Bütçe]]="","",YılbaşındanBugüneTablosu[[#This Row],[Bütçe]]-YılbaşındanBugüneTablosu[[#This Row],[Fiili]])</f>
        <v>75000</v>
      </c>
      <c r="G10" s="53">
        <f ca="1">IFERROR(YılbaşındanBugüneTablosu[[#This Row],[Kalan TL]]/YılbaşındanBugüneTablosu[[#This Row],[Bütçe]],"")</f>
        <v>1</v>
      </c>
    </row>
    <row r="11" spans="2:7" ht="39" customHeight="1" x14ac:dyDescent="0.2">
      <c r="B11" s="49">
        <v>8000</v>
      </c>
      <c r="C11" s="50" t="s">
        <v>11</v>
      </c>
      <c r="D11" s="51">
        <f ca="1">SUMIF(AylıkGiderlerÖzeti[GM Kodu],YılbaşındanBugüneTablosu[[#This Row],[GM Kodu]],AylıkGiderlerÖzeti[Toplam])</f>
        <v>0</v>
      </c>
      <c r="E11" s="51">
        <v>65000</v>
      </c>
      <c r="F11" s="52">
        <f ca="1">IF(YılbaşındanBugüneTablosu[[#This Row],[Bütçe]]="","",YılbaşındanBugüneTablosu[[#This Row],[Bütçe]]-YılbaşındanBugüneTablosu[[#This Row],[Fiili]])</f>
        <v>65000</v>
      </c>
      <c r="G11" s="53">
        <f ca="1">IFERROR(YılbaşındanBugüneTablosu[[#This Row],[Kalan TL]]/YılbaşındanBugüneTablosu[[#This Row],[Bütçe]],"")</f>
        <v>1</v>
      </c>
    </row>
    <row r="12" spans="2:7" ht="39" customHeight="1" x14ac:dyDescent="0.2">
      <c r="B12" s="49">
        <v>9000</v>
      </c>
      <c r="C12" s="50" t="s">
        <v>12</v>
      </c>
      <c r="D12" s="51">
        <f ca="1">SUMIF(AylıkGiderlerÖzeti[GM Kodu],YılbaşındanBugüneTablosu[[#This Row],[GM Kodu]],AylıkGiderlerÖzeti[Toplam])</f>
        <v>0</v>
      </c>
      <c r="E12" s="51">
        <v>125000</v>
      </c>
      <c r="F12" s="52">
        <f ca="1">IF(YılbaşındanBugüneTablosu[[#This Row],[Bütçe]]="","",YılbaşındanBugüneTablosu[[#This Row],[Bütçe]]-YılbaşındanBugüneTablosu[[#This Row],[Fiili]])</f>
        <v>125000</v>
      </c>
      <c r="G12" s="53">
        <f ca="1">IFERROR(YılbaşındanBugüneTablosu[[#This Row],[Kalan TL]]/YılbaşındanBugüneTablosu[[#This Row],[Bütçe]],"")</f>
        <v>1</v>
      </c>
    </row>
    <row r="13" spans="2:7" ht="39" customHeight="1" x14ac:dyDescent="0.2">
      <c r="B13" s="49">
        <v>10000</v>
      </c>
      <c r="C13" s="50" t="s">
        <v>13</v>
      </c>
      <c r="D13" s="51">
        <f ca="1">SUMIF(AylıkGiderlerÖzeti[GM Kodu],YılbaşındanBugüneTablosu[[#This Row],[GM Kodu]],AylıkGiderlerÖzeti[Toplam])</f>
        <v>0</v>
      </c>
      <c r="E13" s="51">
        <v>100000</v>
      </c>
      <c r="F13" s="52">
        <f ca="1">IF(YılbaşındanBugüneTablosu[[#This Row],[Bütçe]]="","",YılbaşındanBugüneTablosu[[#This Row],[Bütçe]]-YılbaşındanBugüneTablosu[[#This Row],[Fiili]])</f>
        <v>100000</v>
      </c>
      <c r="G13" s="53">
        <f ca="1">IFERROR(YılbaşındanBugüneTablosu[[#This Row],[Kalan TL]]/YılbaşındanBugüneTablosu[[#This Row],[Bütçe]],"")</f>
        <v>1</v>
      </c>
    </row>
    <row r="14" spans="2:7" ht="39" customHeight="1" x14ac:dyDescent="0.2">
      <c r="B14" s="49">
        <v>11000</v>
      </c>
      <c r="C14" s="50" t="s">
        <v>14</v>
      </c>
      <c r="D14" s="51">
        <f ca="1">SUMIF(AylıkGiderlerÖzeti[GM Kodu],YılbaşındanBugüneTablosu[[#This Row],[GM Kodu]],AylıkGiderlerÖzeti[Toplam])</f>
        <v>0</v>
      </c>
      <c r="E14" s="51">
        <v>250000</v>
      </c>
      <c r="F14" s="52">
        <f ca="1">IF(YılbaşındanBugüneTablosu[[#This Row],[Bütçe]]="","",YılbaşındanBugüneTablosu[[#This Row],[Bütçe]]-YılbaşındanBugüneTablosu[[#This Row],[Fiili]])</f>
        <v>250000</v>
      </c>
      <c r="G14" s="53">
        <f ca="1">IFERROR(YılbaşındanBugüneTablosu[[#This Row],[Kalan TL]]/YılbaşındanBugüneTablosu[[#This Row],[Bütçe]],"")</f>
        <v>1</v>
      </c>
    </row>
    <row r="15" spans="2:7" ht="39" customHeight="1" x14ac:dyDescent="0.2">
      <c r="B15" s="54">
        <v>12000</v>
      </c>
      <c r="C15" s="55" t="s">
        <v>15</v>
      </c>
      <c r="D15" s="56">
        <f ca="1">SUMIF(AylıkGiderlerÖzeti[GM Kodu],YılbaşındanBugüneTablosu[[#This Row],[GM Kodu]],AylıkGiderlerÖzeti[Toplam])</f>
        <v>0</v>
      </c>
      <c r="E15" s="56">
        <v>50000</v>
      </c>
      <c r="F15" s="57">
        <f ca="1">IF(YılbaşındanBugüneTablosu[[#This Row],[Bütçe]]="","",YılbaşındanBugüneTablosu[[#This Row],[Bütçe]]-YılbaşındanBugüneTablosu[[#This Row],[Fiili]])</f>
        <v>50000</v>
      </c>
      <c r="G15" s="58">
        <f ca="1">IFERROR(YılbaşındanBugüneTablosu[[#This Row],[Kalan TL]]/YılbaşındanBugüneTablosu[[#This Row],[Bütçe]],"")</f>
        <v>1</v>
      </c>
    </row>
    <row r="16" spans="2:7" ht="39" customHeight="1" x14ac:dyDescent="0.2">
      <c r="B16" s="59" t="s">
        <v>2</v>
      </c>
      <c r="C16" s="59"/>
      <c r="D16" s="67">
        <f ca="1">SUBTOTAL(109,YılbaşındanBugüneTablosu[Fiili])</f>
        <v>0</v>
      </c>
      <c r="E16" s="67">
        <f>SUBTOTAL(109,YılbaşındanBugüneTablosu[Bütçe])</f>
        <v>1140000</v>
      </c>
      <c r="F16" s="67">
        <f ca="1">SUBTOTAL(109,YılbaşındanBugüneTablosu[Kalan TL])</f>
        <v>1140000</v>
      </c>
      <c r="G16" s="60">
        <f ca="1">YılbaşındanBugüneTablosu[[#Totals],[Kalan TL]]/YılbaşındanBugüneTablosu[[#Totals],[Bütçe]]</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Bu çalışma kitabında Bütçe Karşılaştırmalı bir Genel Muhasebe oluşturun. Bu çalışma sayfasındaki Yılbaşından Bugüne tablosuna ayrıntıları girin. Gezinti bağlantısı B1 hücresindedir" sqref="A1" xr:uid="{00000000-0002-0000-0000-000000000000}"/>
    <dataValidation allowBlank="1" showInputMessage="1" showErrorMessage="1" prompt="Bu çalışma sayfasının başlığı bu hücrededir. Yılı G2 hücresine girin" sqref="B2:E2" xr:uid="{00000000-0002-0000-0000-000001000000}"/>
    <dataValidation allowBlank="1" showInputMessage="1" showErrorMessage="1" prompt="Sağdaki hücreye yılı girin" sqref="F2" xr:uid="{00000000-0002-0000-0000-000002000000}"/>
    <dataValidation allowBlank="1" showInputMessage="1" showErrorMessage="1" prompt="Bu hücreye yılı girin" sqref="G2" xr:uid="{00000000-0002-0000-0000-000003000000}"/>
    <dataValidation allowBlank="1" showInputMessage="1" showErrorMessage="1" prompt="Bu başlık altındaki bu sütuna Genel Muhasebe kodunu girin" sqref="B3" xr:uid="{00000000-0002-0000-0000-000004000000}"/>
    <dataValidation allowBlank="1" showInputMessage="1" showErrorMessage="1" prompt="Bu sütundaki bu başlığın altına Hesap Başlığını girin" sqref="C3" xr:uid="{00000000-0002-0000-0000-000005000000}"/>
    <dataValidation allowBlank="1" showInputMessage="1" showErrorMessage="1" prompt="Fiili tutar, bu sütundaki bu başlığın altında otomatik olarak hesaplanır" sqref="D3" xr:uid="{00000000-0002-0000-0000-000006000000}"/>
    <dataValidation allowBlank="1" showInputMessage="1" showErrorMessage="1" prompt="Bu sütundaki bu başlığın altına Bütçe Tutarını girin" sqref="E3" xr:uid="{00000000-0002-0000-0000-000007000000}"/>
    <dataValidation allowBlank="1" showInputMessage="1" showErrorMessage="1" prompt="Kalan tutar için veri çubuğu, bu sütundaki bu başlığın altında otomatik olarak güncelleştirilir" sqref="F3" xr:uid="{00000000-0002-0000-0000-000008000000}"/>
    <dataValidation allowBlank="1" showInputMessage="1" showErrorMessage="1" prompt="Kalan yüzdesi, bu sütundaki bu başlığın altında otomatik olarak hesaplanır" sqref="G3" xr:uid="{00000000-0002-0000-0000-000009000000}"/>
    <dataValidation allowBlank="1" showErrorMessage="1" sqref="B1" xr:uid="{00000000-0002-0000-0000-00000A000000}"/>
  </dataValidations>
  <printOptions horizontalCentered="1"/>
  <pageMargins left="0.4" right="0.4" top="0.4" bottom="0.6" header="0.3" footer="0.3"/>
  <pageSetup paperSize="9" scale="58"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workbookViewId="0"/>
  </sheetViews>
  <sheetFormatPr defaultColWidth="8.625" defaultRowHeight="30" customHeight="1" x14ac:dyDescent="0.2"/>
  <cols>
    <col min="1" max="1" width="2.375" customWidth="1"/>
    <col min="2" max="2" width="12.375" customWidth="1"/>
    <col min="3" max="3" width="15.625" customWidth="1"/>
    <col min="4" max="16" width="12.875" customWidth="1"/>
  </cols>
  <sheetData>
    <row r="1" spans="2:17" ht="43.15" customHeight="1" x14ac:dyDescent="0.2"/>
    <row r="2" spans="2:17" ht="153" customHeight="1" x14ac:dyDescent="0.2">
      <c r="B2" s="69" t="s">
        <v>21</v>
      </c>
      <c r="C2" s="70"/>
      <c r="D2" s="70"/>
      <c r="E2" s="70"/>
      <c r="F2" s="70"/>
      <c r="G2" s="70"/>
      <c r="H2" s="70"/>
      <c r="I2" s="70"/>
      <c r="J2" s="70"/>
      <c r="K2" s="70"/>
      <c r="L2" s="70"/>
      <c r="M2" s="70"/>
      <c r="N2" s="70"/>
      <c r="O2" s="70"/>
      <c r="P2" s="70"/>
      <c r="Q2" s="70"/>
    </row>
    <row r="3" spans="2:17" ht="37.15" customHeight="1" x14ac:dyDescent="0.2">
      <c r="B3" s="4" t="s">
        <v>22</v>
      </c>
      <c r="D3" s="1">
        <f ca="1">DATEVALUE("1-Oca"&amp;_YIL)</f>
        <v>43466</v>
      </c>
      <c r="E3" s="1">
        <f ca="1">DATEVALUE("1-ŞUB"&amp;_YIL)</f>
        <v>43497</v>
      </c>
      <c r="F3" s="1">
        <f ca="1">DATEVALUE("1-MAR"&amp;_YIL)</f>
        <v>43525</v>
      </c>
      <c r="G3" s="1">
        <f ca="1">DATEVALUE("1-Nis"&amp;_YIL)</f>
        <v>43556</v>
      </c>
      <c r="H3" s="1">
        <f ca="1">DATEVALUE("1-MAY"&amp;_YIL)</f>
        <v>43586</v>
      </c>
      <c r="I3" s="1">
        <f ca="1">DATEVALUE("1-HAZ"&amp;_YIL)</f>
        <v>43617</v>
      </c>
      <c r="J3" s="1">
        <f ca="1">DATEVALUE("1-TEM"&amp;_YIL)</f>
        <v>43647</v>
      </c>
      <c r="K3" s="1">
        <f ca="1">DATEVALUE("1-AĞU"&amp;_YIL)</f>
        <v>43678</v>
      </c>
      <c r="L3" s="1">
        <f ca="1">DATEVALUE("1-EYL"&amp;_YIL)</f>
        <v>43709</v>
      </c>
      <c r="M3" s="1">
        <f ca="1">DATEVALUE("1-Eki"&amp;_YIL)</f>
        <v>43739</v>
      </c>
      <c r="N3" s="1">
        <f ca="1">DATEVALUE("1-KAS"&amp;_YIL)</f>
        <v>43770</v>
      </c>
      <c r="O3" s="1">
        <f ca="1">DATEVALUE("1-ARA"&amp;_YIL)</f>
        <v>43800</v>
      </c>
    </row>
    <row r="4" spans="2:17" ht="37.5" customHeight="1" x14ac:dyDescent="0.2">
      <c r="B4" s="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48" customHeight="1" x14ac:dyDescent="0.2">
      <c r="B5" s="29" t="s">
        <v>1</v>
      </c>
      <c r="C5" s="30" t="s">
        <v>3</v>
      </c>
      <c r="D5" s="30" t="s">
        <v>23</v>
      </c>
      <c r="E5" s="30" t="s">
        <v>24</v>
      </c>
      <c r="F5" s="30" t="s">
        <v>25</v>
      </c>
      <c r="G5" s="30" t="s">
        <v>26</v>
      </c>
      <c r="H5" s="30" t="s">
        <v>27</v>
      </c>
      <c r="I5" s="30" t="s">
        <v>28</v>
      </c>
      <c r="J5" s="30" t="s">
        <v>29</v>
      </c>
      <c r="K5" s="30" t="s">
        <v>30</v>
      </c>
      <c r="L5" s="30" t="s">
        <v>31</v>
      </c>
      <c r="M5" s="30" t="s">
        <v>32</v>
      </c>
      <c r="N5" s="30" t="s">
        <v>33</v>
      </c>
      <c r="O5" s="30" t="s">
        <v>34</v>
      </c>
      <c r="P5" s="30" t="s">
        <v>2</v>
      </c>
      <c r="Q5" s="43" t="s">
        <v>35</v>
      </c>
    </row>
    <row r="6" spans="2:17" ht="48" customHeight="1" x14ac:dyDescent="0.2">
      <c r="B6" s="13">
        <v>1000</v>
      </c>
      <c r="C6" s="14" t="s">
        <v>4</v>
      </c>
      <c r="D6" s="15">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6" s="15">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6" s="15">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6" s="15">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6" s="15">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6" s="15">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6" s="15">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6" s="15">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6" s="15">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6" s="15">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6" s="15">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6" s="15">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6" s="15">
        <f ca="1">SUM(AylıkGiderlerÖzeti[[#This Row],[Ocak]:[Aralık]])</f>
        <v>0</v>
      </c>
      <c r="Q6" s="15"/>
    </row>
    <row r="7" spans="2:17" ht="48" hidden="1" customHeight="1" x14ac:dyDescent="0.2">
      <c r="B7" s="5">
        <v>2000</v>
      </c>
      <c r="C7" s="6" t="s">
        <v>5</v>
      </c>
      <c r="D7" s="7">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7" s="7">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7" s="7">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7" s="7">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7" s="7">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7" s="7">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7" s="7">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7" s="7">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7" s="7">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7" s="7">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7" s="7">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7" s="7">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7" s="7">
        <f ca="1">SUM(AylıkGiderlerÖzeti[[#This Row],[Ocak]:[Aralık]])</f>
        <v>0</v>
      </c>
      <c r="Q7" s="7"/>
    </row>
    <row r="8" spans="2:17" ht="48" hidden="1" customHeight="1" x14ac:dyDescent="0.2">
      <c r="B8" s="8">
        <v>3000</v>
      </c>
      <c r="C8" s="9" t="s">
        <v>6</v>
      </c>
      <c r="D8" s="10">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8" s="10">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8" s="10">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8" s="10">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8" s="10">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8" s="10">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8" s="10">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8" s="10">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8" s="10">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8" s="10">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8" s="10">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8" s="10">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8" s="10">
        <f ca="1">SUM(AylıkGiderlerÖzeti[[#This Row],[Ocak]:[Aralık]])</f>
        <v>0</v>
      </c>
      <c r="Q8" s="10"/>
    </row>
    <row r="9" spans="2:17" ht="48" hidden="1" customHeight="1" x14ac:dyDescent="0.2">
      <c r="B9" s="5">
        <v>4000</v>
      </c>
      <c r="C9" s="6" t="s">
        <v>7</v>
      </c>
      <c r="D9" s="7">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9" s="7">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9" s="7">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9" s="7">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9" s="7">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9" s="7">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9" s="7">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9" s="7">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9" s="7">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9" s="7">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9" s="7">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9" s="7">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9" s="7">
        <f ca="1">SUM(AylıkGiderlerÖzeti[[#This Row],[Ocak]:[Aralık]])</f>
        <v>0</v>
      </c>
      <c r="Q9" s="7"/>
    </row>
    <row r="10" spans="2:17" ht="48" hidden="1" customHeight="1" x14ac:dyDescent="0.2">
      <c r="B10" s="8">
        <v>5000</v>
      </c>
      <c r="C10" s="9" t="s">
        <v>8</v>
      </c>
      <c r="D10" s="10">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0" s="10">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0" s="10">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0" s="10">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0" s="10">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0" s="10">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0" s="10">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0" s="10">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0" s="10">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0" s="10">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0" s="10">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0" s="10">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0" s="10">
        <f ca="1">SUM(AylıkGiderlerÖzeti[[#This Row],[Ocak]:[Aralık]])</f>
        <v>0</v>
      </c>
      <c r="Q10" s="10"/>
    </row>
    <row r="11" spans="2:17" ht="48" hidden="1" customHeight="1" x14ac:dyDescent="0.2">
      <c r="B11" s="5">
        <v>6000</v>
      </c>
      <c r="C11" s="6" t="s">
        <v>9</v>
      </c>
      <c r="D11" s="7">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1" s="7">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1" s="7">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1" s="7">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1" s="7">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1" s="7">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1" s="7">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1" s="7">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1" s="7">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1" s="7">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1" s="7">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1" s="7">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1" s="7">
        <f ca="1">SUM(AylıkGiderlerÖzeti[[#This Row],[Ocak]:[Aralık]])</f>
        <v>0</v>
      </c>
      <c r="Q11" s="7"/>
    </row>
    <row r="12" spans="2:17" ht="48" hidden="1" customHeight="1" x14ac:dyDescent="0.2">
      <c r="B12" s="8">
        <v>7000</v>
      </c>
      <c r="C12" s="9" t="s">
        <v>10</v>
      </c>
      <c r="D12" s="10">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2" s="10">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2" s="10">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2" s="10">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2" s="10">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2" s="10">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2" s="10">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2" s="10">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2" s="10">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2" s="10">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2" s="10">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2" s="10">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2" s="10">
        <f ca="1">SUM(AylıkGiderlerÖzeti[[#This Row],[Ocak]:[Aralık]])</f>
        <v>0</v>
      </c>
      <c r="Q12" s="10"/>
    </row>
    <row r="13" spans="2:17" ht="48" hidden="1" customHeight="1" x14ac:dyDescent="0.2">
      <c r="B13" s="5">
        <v>8000</v>
      </c>
      <c r="C13" s="6" t="s">
        <v>11</v>
      </c>
      <c r="D13" s="7">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3" s="7">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3" s="7">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3" s="7">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3" s="7">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3" s="7">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3" s="7">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3" s="7">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3" s="7">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3" s="7">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3" s="7">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3" s="7">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3" s="7">
        <f ca="1">SUM(AylıkGiderlerÖzeti[[#This Row],[Ocak]:[Aralık]])</f>
        <v>0</v>
      </c>
      <c r="Q13" s="7"/>
    </row>
    <row r="14" spans="2:17" ht="48" hidden="1" customHeight="1" x14ac:dyDescent="0.2">
      <c r="B14" s="8">
        <v>9000</v>
      </c>
      <c r="C14" s="9" t="s">
        <v>12</v>
      </c>
      <c r="D14" s="10">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4" s="10">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4" s="10">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4" s="10">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4" s="10">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4" s="10">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4" s="10">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4" s="10">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4" s="10">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4" s="10">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4" s="10">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4" s="10">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4" s="10">
        <f ca="1">SUM(AylıkGiderlerÖzeti[[#This Row],[Ocak]:[Aralık]])</f>
        <v>0</v>
      </c>
      <c r="Q14" s="10"/>
    </row>
    <row r="15" spans="2:17" ht="48" hidden="1" customHeight="1" x14ac:dyDescent="0.2">
      <c r="B15" s="5">
        <v>10000</v>
      </c>
      <c r="C15" s="6" t="s">
        <v>13</v>
      </c>
      <c r="D15" s="7">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5" s="7">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5" s="7">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5" s="7">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5" s="7">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5" s="7">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5" s="7">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5" s="7">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5" s="7">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5" s="7">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5" s="7">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5" s="7">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5" s="7">
        <f ca="1">SUM(AylıkGiderlerÖzeti[[#This Row],[Ocak]:[Aralık]])</f>
        <v>0</v>
      </c>
      <c r="Q15" s="7"/>
    </row>
    <row r="16" spans="2:17" ht="48" hidden="1" customHeight="1" x14ac:dyDescent="0.2">
      <c r="B16" s="8">
        <v>11000</v>
      </c>
      <c r="C16" s="9" t="s">
        <v>14</v>
      </c>
      <c r="D16" s="10">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6" s="10">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6" s="10">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6" s="10">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6" s="10">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6" s="10">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6" s="10">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6" s="10">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6" s="10">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6" s="10">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6" s="10">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6" s="10">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6" s="10">
        <f ca="1">SUM(AylıkGiderlerÖzeti[[#This Row],[Ocak]:[Aralık]])</f>
        <v>0</v>
      </c>
      <c r="Q16" s="10"/>
    </row>
    <row r="17" spans="2:17" ht="48" hidden="1" customHeight="1" x14ac:dyDescent="0.2">
      <c r="B17" s="5">
        <v>12000</v>
      </c>
      <c r="C17" s="6" t="s">
        <v>15</v>
      </c>
      <c r="D17" s="7">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 1 "&amp;AylıkGiderlerÖzeti[[#Headers],[Ocak]]&amp;_YIL),Diğer[Çek İsteğinin Başlangıç Tarihi],"&lt;="&amp;D$4)</f>
        <v>0</v>
      </c>
      <c r="E17" s="7">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 1 "&amp;AylıkGiderlerÖzeti[[#Headers],[Şubat]]&amp;_YIL),Diğer[Çek İsteğinin Başlangıç Tarihi],"&lt;="&amp;E$4)</f>
        <v>0</v>
      </c>
      <c r="F17" s="7">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 1 "&amp;AylıkGiderlerÖzeti[[#Headers],[Mart]]&amp;_YIL),Diğer[Çek İsteğinin Başlangıç Tarihi],"&lt;="&amp;F$4)</f>
        <v>0</v>
      </c>
      <c r="G17" s="7">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 1 "&amp;AylıkGiderlerÖzeti[[#Headers],[Nisan]]&amp;_YIL),Diğer[Çek İsteğinin Başlangıç Tarihi],"&lt;="&amp;G$4)</f>
        <v>0</v>
      </c>
      <c r="H17" s="7">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 1 "&amp;AylıkGiderlerÖzeti[[#Headers],[Mayıs]]&amp;_YIL),Diğer[Çek İsteğinin Başlangıç Tarihi],"&lt;="&amp;H$4)</f>
        <v>0</v>
      </c>
      <c r="I17" s="7">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 1 "&amp;AylıkGiderlerÖzeti[[#Headers],[Haziran]]&amp;_YIL),Diğer[Çek İsteğinin Başlangıç Tarihi],"&lt;="&amp;I$4)</f>
        <v>0</v>
      </c>
      <c r="J17" s="7">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 1 "&amp;AylıkGiderlerÖzeti[[#Headers],[Temmuz]]&amp;_YIL),Diğer[Çek İsteğinin Başlangıç Tarihi],"&lt;="&amp;J$4)</f>
        <v>0</v>
      </c>
      <c r="K17" s="7">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 1 "&amp;AylıkGiderlerÖzeti[[#Headers],[Ağustos]]&amp;_YIL),Diğer[Çek İsteğinin Başlangıç Tarihi],"&lt;="&amp;K$4)</f>
        <v>0</v>
      </c>
      <c r="L17" s="7">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 1 "&amp;AylıkGiderlerÖzeti[[#Headers],[Eylül]]&amp;_YIL),Diğer[Çek İsteğinin Başlangıç Tarihi],"&lt;="&amp;L$4)</f>
        <v>0</v>
      </c>
      <c r="M17" s="7">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 1 "&amp;AylıkGiderlerÖzeti[[#Headers],[Ekim]]&amp;_YIL),Diğer[Çek İsteğinin Başlangıç Tarihi],"&lt;="&amp;M$4)</f>
        <v>0</v>
      </c>
      <c r="N17" s="7">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 1 "&amp;AylıkGiderlerÖzeti[[#Headers],[Kasım]]&amp;_YIL),Diğer[Çek İsteğinin Başlangıç Tarihi],"&lt;="&amp;N$4)</f>
        <v>0</v>
      </c>
      <c r="O17" s="7">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 1 "&amp;AylıkGiderlerÖzeti[[#Headers],[Aralık]]&amp;_YIL),Diğer[Çek İsteğinin Başlangıç Tarihi],"&lt;="&amp;O$4)</f>
        <v>0</v>
      </c>
      <c r="P17" s="7">
        <f ca="1">SUM(AylıkGiderlerÖzeti[[#This Row],[Ocak]:[Aralık]])</f>
        <v>0</v>
      </c>
      <c r="Q17" s="7"/>
    </row>
    <row r="18" spans="2:17" ht="48" customHeight="1" x14ac:dyDescent="0.2">
      <c r="B18" s="11" t="s">
        <v>2</v>
      </c>
      <c r="C18" s="12"/>
      <c r="D18" s="66">
        <f ca="1">SUBTOTAL(109,AylıkGiderlerÖzeti[Ocak])</f>
        <v>0</v>
      </c>
      <c r="E18" s="66">
        <f ca="1">SUBTOTAL(109,AylıkGiderlerÖzeti[Şubat])</f>
        <v>0</v>
      </c>
      <c r="F18" s="66">
        <f ca="1">SUBTOTAL(109,AylıkGiderlerÖzeti[Mart])</f>
        <v>0</v>
      </c>
      <c r="G18" s="66">
        <f ca="1">SUBTOTAL(109,AylıkGiderlerÖzeti[Nisan])</f>
        <v>0</v>
      </c>
      <c r="H18" s="66">
        <f ca="1">SUBTOTAL(109,AylıkGiderlerÖzeti[Mayıs])</f>
        <v>0</v>
      </c>
      <c r="I18" s="66">
        <f ca="1">SUBTOTAL(109,AylıkGiderlerÖzeti[Haziran])</f>
        <v>0</v>
      </c>
      <c r="J18" s="66">
        <f ca="1">SUBTOTAL(109,AylıkGiderlerÖzeti[Temmuz])</f>
        <v>0</v>
      </c>
      <c r="K18" s="66">
        <f ca="1">SUBTOTAL(109,AylıkGiderlerÖzeti[Ağustos])</f>
        <v>0</v>
      </c>
      <c r="L18" s="66">
        <f ca="1">SUBTOTAL(109,AylıkGiderlerÖzeti[Eylül])</f>
        <v>0</v>
      </c>
      <c r="M18" s="66">
        <f ca="1">SUBTOTAL(109,AylıkGiderlerÖzeti[Ekim])</f>
        <v>0</v>
      </c>
      <c r="N18" s="66">
        <f ca="1">SUBTOTAL(109,AylıkGiderlerÖzeti[Kasım])</f>
        <v>0</v>
      </c>
      <c r="O18" s="66">
        <f ca="1">SUBTOTAL(109,AylıkGiderlerÖzeti[Aralık])</f>
        <v>0</v>
      </c>
      <c r="P18" s="66">
        <f ca="1">SUBTOTAL(109,AylıkGiderlerÖzeti[Toplam])</f>
        <v>0</v>
      </c>
      <c r="Q18" s="12"/>
    </row>
  </sheetData>
  <mergeCells count="1">
    <mergeCell ref="B2:Q2"/>
  </mergeCells>
  <dataValidations count="9">
    <dataValidation allowBlank="1" showInputMessage="1" showErrorMessage="1" prompt="Bu çalışma sayfasında Aylık Giderler Özeti oluşturun. Ayrıntıları Aylık Giderler tablosuna girin. B1 ve C1 hücrelerindeki gezinti bağlantıları, Önceki ve Sonraki çalışma sayfasına gider" sqref="A1" xr:uid="{00000000-0002-0000-0100-000000000000}"/>
    <dataValidation allowBlank="1" showInputMessage="1" showErrorMessage="1" prompt="Bu başlık altındaki bu sütuna Genel Muhasebe kodunu girin" sqref="B5" xr:uid="{00000000-0002-0000-0100-000001000000}"/>
    <dataValidation allowBlank="1" showInputMessage="1" showErrorMessage="1" prompt="Bu sütundaki bu başlığın altına Hesap Başlığını girin" sqref="C5" xr:uid="{00000000-0002-0000-0100-000002000000}"/>
    <dataValidation allowBlank="1" showInputMessage="1" showErrorMessage="1" prompt="Bu ayın fiili tutarı, bu sütundaki bu başlığın altında otomatik olarak hesaplanır" sqref="D5:O5" xr:uid="{00000000-0002-0000-0100-000003000000}"/>
    <dataValidation allowBlank="1" showInputMessage="1" showErrorMessage="1" prompt="Toplam, bu sütundaki bu başlığın altında otomatik olarak hesaplanır" sqref="P5" xr:uid="{00000000-0002-0000-0100-000004000000}"/>
    <dataValidation allowBlank="1" showInputMessage="1" showErrorMessage="1" prompt="Bu sütunda 1 giderin 12 aylık eğilimini görselleştiren bir mini grafik gösterilir " sqref="Q5" xr:uid="{00000000-0002-0000-0100-000005000000}"/>
    <dataValidation allowBlank="1" showInputMessage="1" showErrorMessage="1" prompt="Gezinti bağlantısı bu hücrededir. YB BÜTÇE ÖZETİ çalışma sayfasına gitmek için seçin" sqref="B1" xr:uid="{00000000-0002-0000-0100-000006000000}"/>
    <dataValidation allowBlank="1" showInputMessage="1" showErrorMessage="1" prompt="Gezinti bağlantısı bu hücrededir. GİDERLER DÖKÜMÜ çalışma sayfasına gitmek için seçin" sqref="C1" xr:uid="{00000000-0002-0000-0100-000007000000}"/>
    <dataValidation allowBlank="1" showInputMessage="1" showErrorMessage="1" prompt="Bu çalışma sayfasının başlığı bu hücrededir. Tabloyu Hesap Başlığına göre filtrelemeye yarayan dilimleyici B3 hücresindedir. D3 ile O4 arası hücrelerde bulunan formülleri silmeyin." sqref="B2:Q2" xr:uid="{00000000-0002-0000-0100-000008000000}"/>
  </dataValidations>
  <printOptions horizontalCentered="1"/>
  <pageMargins left="0.4" right="0.4" top="0.4" bottom="0.6" header="0.3" footer="0.3"/>
  <pageSetup paperSize="9" scale="60"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'AYLIK GİDERLER ÖZETİ'!D6:O6</xm:f>
              <xm:sqref>Q6</xm:sqref>
            </x14:sparkline>
            <x14:sparkline>
              <xm:f>'AYLIK GİDERLER ÖZETİ'!D7:O7</xm:f>
              <xm:sqref>Q7</xm:sqref>
            </x14:sparkline>
            <x14:sparkline>
              <xm:f>'AYLIK GİDERLER ÖZETİ'!D8:O8</xm:f>
              <xm:sqref>Q8</xm:sqref>
            </x14:sparkline>
            <x14:sparkline>
              <xm:f>'AYLIK GİDERLER ÖZETİ'!D9:O9</xm:f>
              <xm:sqref>Q9</xm:sqref>
            </x14:sparkline>
            <x14:sparkline>
              <xm:f>'AYLIK GİDERLER ÖZETİ'!D10:O10</xm:f>
              <xm:sqref>Q10</xm:sqref>
            </x14:sparkline>
            <x14:sparkline>
              <xm:f>'AYLIK GİDERLER ÖZETİ'!D11:O11</xm:f>
              <xm:sqref>Q11</xm:sqref>
            </x14:sparkline>
            <x14:sparkline>
              <xm:f>'AYLIK GİDERLER ÖZETİ'!D12:O12</xm:f>
              <xm:sqref>Q12</xm:sqref>
            </x14:sparkline>
            <x14:sparkline>
              <xm:f>'AYLIK GİDERLER ÖZETİ'!D13:O13</xm:f>
              <xm:sqref>Q13</xm:sqref>
            </x14:sparkline>
            <x14:sparkline>
              <xm:f>'AYLIK GİDERLER ÖZETİ'!D14:O14</xm:f>
              <xm:sqref>Q14</xm:sqref>
            </x14:sparkline>
            <x14:sparkline>
              <xm:f>'AYLIK GİDERLER ÖZETİ'!D15:O15</xm:f>
              <xm:sqref>Q15</xm:sqref>
            </x14:sparkline>
            <x14:sparkline>
              <xm:f>'AYLIK GİDERLER ÖZETİ'!D16:O16</xm:f>
              <xm:sqref>Q16</xm:sqref>
            </x14:sparkline>
            <x14:sparkline>
              <xm:f>'AYLIK GİDERLER ÖZETİ'!D17:O17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defaultColWidth="8.625" defaultRowHeight="30" customHeight="1" x14ac:dyDescent="0.2"/>
  <cols>
    <col min="1" max="1" width="2.375" customWidth="1"/>
    <col min="2" max="2" width="12.375" customWidth="1"/>
    <col min="3" max="3" width="13" customWidth="1"/>
    <col min="4" max="4" width="9.625" customWidth="1"/>
    <col min="5" max="5" width="29.875" customWidth="1"/>
    <col min="6" max="6" width="15.375" customWidth="1"/>
    <col min="7" max="7" width="29.875" customWidth="1"/>
    <col min="8" max="8" width="22.375" customWidth="1"/>
    <col min="9" max="9" width="14.625" customWidth="1"/>
    <col min="10" max="10" width="15.375" customWidth="1"/>
  </cols>
  <sheetData>
    <row r="1" spans="2:10" ht="42.6" customHeight="1" x14ac:dyDescent="0.2"/>
    <row r="2" spans="2:10" ht="72" customHeight="1" x14ac:dyDescent="0.2">
      <c r="B2" s="72" t="s">
        <v>36</v>
      </c>
      <c r="C2" s="72"/>
      <c r="D2" s="72"/>
      <c r="E2" s="72"/>
      <c r="F2" s="72"/>
      <c r="G2" s="72"/>
      <c r="H2" s="72"/>
      <c r="I2" s="72"/>
      <c r="J2" s="72"/>
    </row>
    <row r="3" spans="2:10" ht="83.45" customHeight="1" x14ac:dyDescent="0.2">
      <c r="B3" s="71"/>
      <c r="C3" s="71"/>
      <c r="D3" s="71"/>
      <c r="E3" s="71"/>
      <c r="F3" s="71"/>
      <c r="G3" s="71"/>
      <c r="H3" s="71"/>
      <c r="I3" s="71"/>
      <c r="J3" s="71"/>
    </row>
    <row r="4" spans="2:10" ht="43.15" customHeight="1" x14ac:dyDescent="0.2">
      <c r="B4" s="38" t="s">
        <v>1</v>
      </c>
      <c r="C4" s="39" t="s">
        <v>37</v>
      </c>
      <c r="D4" s="39" t="s">
        <v>39</v>
      </c>
      <c r="E4" s="39" t="s">
        <v>40</v>
      </c>
      <c r="F4" s="39" t="s">
        <v>43</v>
      </c>
      <c r="G4" s="39" t="s">
        <v>44</v>
      </c>
      <c r="H4" s="39" t="s">
        <v>47</v>
      </c>
      <c r="I4" s="39" t="s">
        <v>50</v>
      </c>
      <c r="J4" s="40" t="s">
        <v>53</v>
      </c>
    </row>
    <row r="5" spans="2:10" ht="37.9" customHeight="1" x14ac:dyDescent="0.2">
      <c r="B5" s="34">
        <v>1000</v>
      </c>
      <c r="C5" s="35" t="s">
        <v>38</v>
      </c>
      <c r="D5" s="36">
        <v>100</v>
      </c>
      <c r="E5" s="37" t="s">
        <v>41</v>
      </c>
      <c r="F5" s="42">
        <v>750.75</v>
      </c>
      <c r="G5" s="37" t="s">
        <v>45</v>
      </c>
      <c r="H5" s="37" t="s">
        <v>48</v>
      </c>
      <c r="I5" s="37" t="s">
        <v>51</v>
      </c>
      <c r="J5" s="35" t="s">
        <v>38</v>
      </c>
    </row>
    <row r="6" spans="2:10" ht="37.9" customHeight="1" x14ac:dyDescent="0.2">
      <c r="B6" s="16">
        <v>7000</v>
      </c>
      <c r="C6" s="17" t="s">
        <v>38</v>
      </c>
      <c r="D6" s="18">
        <v>101</v>
      </c>
      <c r="E6" s="19" t="s">
        <v>42</v>
      </c>
      <c r="F6" s="20">
        <v>2500</v>
      </c>
      <c r="G6" s="19" t="s">
        <v>46</v>
      </c>
      <c r="H6" s="19" t="s">
        <v>49</v>
      </c>
      <c r="I6" s="19" t="s">
        <v>52</v>
      </c>
      <c r="J6" s="17" t="s">
        <v>38</v>
      </c>
    </row>
  </sheetData>
  <mergeCells count="3">
    <mergeCell ref="B3:F3"/>
    <mergeCell ref="G3:J3"/>
    <mergeCell ref="B2:J2"/>
  </mergeCells>
  <dataValidations count="13">
    <dataValidation allowBlank="1" showInputMessage="1" showErrorMessage="1" prompt="Bu çalışma sayfasında Giderler Dökümü oluşturun. Ayrıntıları Giderler Dökümü tablosuna girin. B1 ve C1 hücrelerindeki gezinti bağlantıları, Önceki ve Sonraki çalışma sayfasına gider" sqref="A1" xr:uid="{00000000-0002-0000-0200-000000000000}"/>
    <dataValidation allowBlank="1" showInputMessage="1" showErrorMessage="1" prompt="Bu başlık altındaki bu sütuna Genel Muhasebe kodunu girin" sqref="B4" xr:uid="{00000000-0002-0000-0200-000001000000}"/>
    <dataValidation allowBlank="1" showInputMessage="1" showErrorMessage="1" prompt="Bu sütundaki bu başlığın altına Fatura Tarihini girin" sqref="C4" xr:uid="{00000000-0002-0000-0200-000002000000}"/>
    <dataValidation allowBlank="1" showInputMessage="1" showErrorMessage="1" prompt="Bu sütundaki bu başlığın altına Fatura numarasını girin" sqref="D4" xr:uid="{00000000-0002-0000-0200-000003000000}"/>
    <dataValidation allowBlank="1" showInputMessage="1" showErrorMessage="1" prompt="İsteyen adını bu sütundaki bu başlığın altına girin." sqref="E4" xr:uid="{00000000-0002-0000-0200-000004000000}"/>
    <dataValidation allowBlank="1" showInputMessage="1" showErrorMessage="1" prompt="Bu sütundaki bu başlığın altına Çek tutarını girin" sqref="F4" xr:uid="{00000000-0002-0000-0200-000005000000}"/>
    <dataValidation allowBlank="1" showInputMessage="1" showErrorMessage="1" prompt="Bu sütundaki bu başlığın altına Alacaklı adını girin" sqref="G4" xr:uid="{00000000-0002-0000-0200-000006000000}"/>
    <dataValidation allowBlank="1" showInputMessage="1" showErrorMessage="1" prompt="Bu sütundaki bu başlığın altına Çek Kullanım amacını girin" sqref="H4" xr:uid="{00000000-0002-0000-0200-000007000000}"/>
    <dataValidation allowBlank="1" showInputMessage="1" showErrorMessage="1" prompt="Bu sütundaki bu başlığın altına Dağıtım Yöntemini girin" sqref="I4" xr:uid="{00000000-0002-0000-0200-000008000000}"/>
    <dataValidation allowBlank="1" showInputMessage="1" showErrorMessage="1" prompt="Bu sütundaki bu başlığın altına Dosya Tarihini girin" sqref="J4" xr:uid="{00000000-0002-0000-0200-000009000000}"/>
    <dataValidation allowBlank="1" showInputMessage="1" showErrorMessage="1" prompt="Bu çalışma sayfasının başlığı bu hücrededir. Tabloyu İsteyene göre filtrelemeye yarayan dilimleyici B3 hücresinde, tabloyu Alacaklı’ya göre filtrelemeye yarayan dilimleyici G3 hücresindedir" sqref="B2:J2" xr:uid="{00000000-0002-0000-0200-00000A000000}"/>
    <dataValidation allowBlank="1" showInputMessage="1" showErrorMessage="1" prompt="Gezinti bağlantısı. AYLIK GİDERLER ÖZETİ’ne gitmek için seçin" sqref="B1" xr:uid="{00000000-0002-0000-0200-00000B000000}"/>
    <dataValidation allowBlank="1" showInputMessage="1" showErrorMessage="1" prompt="Gezinti bağlantısı bu hücrededir. HAYIR İŞLERİ VE SPONSORLUKLAR çalışma sayfasına gitmek için seçin" sqref="C1" xr:uid="{00000000-0002-0000-0200-00000C000000}"/>
  </dataValidations>
  <printOptions horizontalCentered="1"/>
  <pageMargins left="0.4" right="0.4" top="0.4" bottom="0.6" header="0.3" footer="0.3"/>
  <pageSetup paperSize="9" scale="76"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workbookViewId="0"/>
  </sheetViews>
  <sheetFormatPr defaultColWidth="8.625" defaultRowHeight="30" customHeight="1" x14ac:dyDescent="0.2"/>
  <cols>
    <col min="1" max="1" width="2.375" customWidth="1"/>
    <col min="2" max="2" width="12.375" customWidth="1"/>
    <col min="3" max="3" width="18" customWidth="1"/>
    <col min="4" max="4" width="28.625" customWidth="1"/>
    <col min="5" max="6" width="17.375" customWidth="1"/>
    <col min="7" max="7" width="26.875" customWidth="1"/>
    <col min="8" max="8" width="16.375" customWidth="1"/>
    <col min="9" max="9" width="21.625" customWidth="1"/>
    <col min="10" max="11" width="15.375" customWidth="1"/>
    <col min="12" max="12" width="11.625" customWidth="1"/>
  </cols>
  <sheetData>
    <row r="1" spans="2:12" ht="42.6" customHeight="1" x14ac:dyDescent="0.2">
      <c r="C1" s="2"/>
    </row>
    <row r="2" spans="2:12" ht="87" customHeight="1" x14ac:dyDescent="0.2">
      <c r="B2" s="74" t="s">
        <v>54</v>
      </c>
      <c r="C2" s="74"/>
      <c r="D2" s="74"/>
      <c r="E2" s="74"/>
      <c r="F2" s="74"/>
      <c r="G2" s="74"/>
      <c r="H2" s="74"/>
      <c r="I2" s="74"/>
      <c r="J2" s="74"/>
      <c r="K2" s="74"/>
      <c r="L2" s="74"/>
    </row>
    <row r="3" spans="2:12" ht="75" customHeight="1" x14ac:dyDescent="0.2">
      <c r="B3" s="71"/>
      <c r="C3" s="71"/>
      <c r="D3" s="71"/>
      <c r="E3" s="71"/>
      <c r="F3" s="71"/>
      <c r="G3" s="73"/>
      <c r="H3" s="73"/>
      <c r="I3" s="73"/>
      <c r="J3" s="73"/>
      <c r="K3" s="73"/>
      <c r="L3" s="73"/>
    </row>
    <row r="4" spans="2:12" ht="46.15" customHeight="1" x14ac:dyDescent="0.2">
      <c r="B4" s="31" t="s">
        <v>1</v>
      </c>
      <c r="C4" s="32" t="s">
        <v>55</v>
      </c>
      <c r="D4" s="32" t="s">
        <v>40</v>
      </c>
      <c r="E4" s="32" t="s">
        <v>43</v>
      </c>
      <c r="F4" s="32" t="s">
        <v>57</v>
      </c>
      <c r="G4" s="32" t="s">
        <v>44</v>
      </c>
      <c r="H4" s="32" t="s">
        <v>60</v>
      </c>
      <c r="I4" s="32" t="s">
        <v>63</v>
      </c>
      <c r="J4" s="32" t="s">
        <v>66</v>
      </c>
      <c r="K4" s="32" t="s">
        <v>50</v>
      </c>
      <c r="L4" s="33" t="s">
        <v>53</v>
      </c>
    </row>
    <row r="5" spans="2:12" ht="46.15" customHeight="1" x14ac:dyDescent="0.2">
      <c r="B5" s="21">
        <v>12000</v>
      </c>
      <c r="C5" s="22" t="s">
        <v>38</v>
      </c>
      <c r="D5" s="23" t="s">
        <v>56</v>
      </c>
      <c r="E5" s="24">
        <v>1000</v>
      </c>
      <c r="F5" s="24">
        <v>12</v>
      </c>
      <c r="G5" s="23" t="s">
        <v>58</v>
      </c>
      <c r="H5" s="23" t="s">
        <v>61</v>
      </c>
      <c r="I5" s="23" t="s">
        <v>64</v>
      </c>
      <c r="J5" s="23" t="s">
        <v>67</v>
      </c>
      <c r="K5" s="23" t="s">
        <v>68</v>
      </c>
      <c r="L5" s="22" t="s">
        <v>38</v>
      </c>
    </row>
    <row r="6" spans="2:12" ht="46.15" customHeight="1" x14ac:dyDescent="0.2">
      <c r="B6" s="25">
        <v>11000</v>
      </c>
      <c r="C6" s="26" t="s">
        <v>38</v>
      </c>
      <c r="D6" s="27" t="s">
        <v>56</v>
      </c>
      <c r="E6" s="28">
        <v>2500</v>
      </c>
      <c r="F6" s="28">
        <v>0</v>
      </c>
      <c r="G6" s="27" t="s">
        <v>59</v>
      </c>
      <c r="H6" s="27" t="s">
        <v>62</v>
      </c>
      <c r="I6" s="27" t="s">
        <v>65</v>
      </c>
      <c r="J6" s="27" t="s">
        <v>62</v>
      </c>
      <c r="K6" s="27" t="s">
        <v>68</v>
      </c>
      <c r="L6" s="26" t="s">
        <v>38</v>
      </c>
    </row>
  </sheetData>
  <mergeCells count="3">
    <mergeCell ref="B3:F3"/>
    <mergeCell ref="G3:L3"/>
    <mergeCell ref="B2:L2"/>
  </mergeCells>
  <dataValidations count="14">
    <dataValidation allowBlank="1" showInputMessage="1" showErrorMessage="1" prompt="Bu çalışma sayfasında Hayır İşleri ve Sponsorluklar’ın listesini oluşturun. B4 hücresinde başlayan tabloya (“Diğer” tablosu) ayrıntıları girin. Giderler Dökümü çalışma sayfasına gitmek için B1 hücresini seçin" sqref="A1" xr:uid="{00000000-0002-0000-0300-000000000000}"/>
    <dataValidation allowBlank="1" showInputMessage="1" showErrorMessage="1" prompt="Bu başlık altındaki bu sütuna Genel Muhasebe kodunu girin" sqref="B4" xr:uid="{00000000-0002-0000-0300-000001000000}"/>
    <dataValidation allowBlank="1" showInputMessage="1" showErrorMessage="1" prompt="Bu sütundaki bu başlığın altına Çek İsteğinin başlatıldığı Tarihi girin" sqref="C4" xr:uid="{00000000-0002-0000-0300-000002000000}"/>
    <dataValidation allowBlank="1" showInputMessage="1" showErrorMessage="1" prompt="İsteyen adını bu sütundaki bu başlığın altına girin." sqref="D4" xr:uid="{00000000-0002-0000-0300-000003000000}"/>
    <dataValidation allowBlank="1" showInputMessage="1" showErrorMessage="1" prompt="Bu sütundaki bu başlığın altına Çek tutarını girin" sqref="E4" xr:uid="{00000000-0002-0000-0300-000004000000}"/>
    <dataValidation allowBlank="1" showInputMessage="1" showErrorMessage="1" prompt="Bu sütundaki bu başlığın altına Önceki Yıl Katılımını girin" sqref="F4" xr:uid="{00000000-0002-0000-0300-000005000000}"/>
    <dataValidation allowBlank="1" showInputMessage="1" showErrorMessage="1" prompt="Bu sütundaki bu başlığın altına Alacaklı adını girin" sqref="G4" xr:uid="{00000000-0002-0000-0300-000006000000}"/>
    <dataValidation allowBlank="1" showInputMessage="1" showErrorMessage="1" prompt="Bu sütundaki bu başlığın altına Kullanım amacını girin" sqref="H4" xr:uid="{00000000-0002-0000-0300-000007000000}"/>
    <dataValidation allowBlank="1" showInputMessage="1" showErrorMessage="1" prompt="Bu sütundaki bu başlığın altına İmzalayan kişinin adını girin" sqref="I4" xr:uid="{00000000-0002-0000-0300-000008000000}"/>
    <dataValidation allowBlank="1" showInputMessage="1" showErrorMessage="1" prompt="Bu sütundaki bu başlığın altına Kategoriyi girin" sqref="J4" xr:uid="{00000000-0002-0000-0300-000009000000}"/>
    <dataValidation allowBlank="1" showInputMessage="1" showErrorMessage="1" prompt="Bu sütundaki bu başlığın altına Dağıtım Yöntemini girin" sqref="K4" xr:uid="{00000000-0002-0000-0300-00000A000000}"/>
    <dataValidation allowBlank="1" showInputMessage="1" showErrorMessage="1" prompt="Bu sütundaki bu başlığın altına Dosya Tarihini girin" sqref="L4" xr:uid="{00000000-0002-0000-0300-00000B000000}"/>
    <dataValidation allowBlank="1" showInputMessage="1" showErrorMessage="1" prompt="Gezinti bağlantısı. GİDERLER DÖKÜMÜ çalışma sayfasına gitmek için seçin" sqref="B1" xr:uid="{00000000-0002-0000-0300-00000C000000}"/>
    <dataValidation allowBlank="1" showInputMessage="1" showErrorMessage="1" prompt="Bu çalışma sayfasının başlığı bu hücrededir. Tabloyu İsteyene göre filtrelemeye yarayan dilimleyici B3 hücresinde, tabloyu Alacaklı’ya göre filtrelemeye yarayan dilimleyici G3 hücresindedir" sqref="B2:L2" xr:uid="{00000000-0002-0000-0300-00000D000000}"/>
  </dataValidations>
  <printOptions horizontalCentered="1"/>
  <pageMargins left="0.4" right="0.4" top="0.4" bottom="0.6" header="0.3" footer="0.3"/>
  <pageSetup paperSize="9" scale="61"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38834D-44CA-4B7A-B6B2-4CC9567B5E95}">
  <ds:schemaRefs>
    <ds:schemaRef ds:uri="http://schemas.microsoft.com/sharepoint/v3/contenttype/forms"/>
  </ds:schemaRefs>
</ds:datastoreItem>
</file>

<file path=customXml/itemProps2.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4</vt:i4>
      </vt:variant>
      <vt:variant>
        <vt:lpstr>Adlandırılmış Aralıklar</vt:lpstr>
      </vt:variant>
      <vt:variant>
        <vt:i4>10</vt:i4>
      </vt:variant>
    </vt:vector>
  </HeadingPairs>
  <TitlesOfParts>
    <vt:vector size="14" baseType="lpstr">
      <vt:lpstr>YB BÜTÇE ÖZETİ</vt:lpstr>
      <vt:lpstr>AYLIK GİDERLER ÖZETİ</vt:lpstr>
      <vt:lpstr>GİDER DÖKÜMÜ</vt:lpstr>
      <vt:lpstr>HAYIR İŞLERİ VE SPONSORLUKLAR</vt:lpstr>
      <vt:lpstr>_YIL</vt:lpstr>
      <vt:lpstr>Başlık1</vt:lpstr>
      <vt:lpstr>Başlık2</vt:lpstr>
      <vt:lpstr>Başlık3</vt:lpstr>
      <vt:lpstr>Başlık4</vt:lpstr>
      <vt:lpstr>SatıeBaşlıkBölge1..G2</vt:lpstr>
      <vt:lpstr>'AYLIK GİDERLER ÖZETİ'!Yazdırma_Başlıkları</vt:lpstr>
      <vt:lpstr>'GİDER DÖKÜMÜ'!Yazdırma_Başlıkları</vt:lpstr>
      <vt:lpstr>'HAYIR İŞLERİ VE SPONSORLUKLAR'!Yazdırma_Başlıkları</vt:lpstr>
      <vt:lpstr>'YB BÜTÇE ÖZETİ'!Yazdırma_Başlıkları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2019-02-13T08:09:15Z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