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ın\Desktop\tr-TR\"/>
    </mc:Choice>
  </mc:AlternateContent>
  <bookViews>
    <workbookView xWindow="0" yWindow="0" windowWidth="20490" windowHeight="6930" xr2:uid="{00000000-000D-0000-FFFF-FFFF00000000}"/>
  </bookViews>
  <sheets>
    <sheet name="Özet" sheetId="1" r:id="rId1"/>
    <sheet name="Gider" sheetId="2" r:id="rId2"/>
  </sheets>
  <definedNames>
    <definedName name="Başlık1">Gelir[[#Headers],[Kategori]]</definedName>
    <definedName name="Başlık2">Giderler[[#Headers],[Kategori]]</definedName>
    <definedName name="RowTitleRegion1..O4">Özet!$B$2</definedName>
    <definedName name="_xlnm.Print_Titles" localSheetId="1">Gider!$2:$3</definedName>
    <definedName name="_xlnm.Print_Titles" localSheetId="0">Özet!$2:$2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P5" i="2" l="1"/>
  <c r="D12" i="2" l="1"/>
  <c r="C3" i="1" l="1"/>
  <c r="E12" i="2"/>
  <c r="F12" i="2"/>
  <c r="G12" i="2"/>
  <c r="F3" i="1" s="1"/>
  <c r="H12" i="2"/>
  <c r="G3" i="1" s="1"/>
  <c r="I12" i="2"/>
  <c r="H3" i="1" s="1"/>
  <c r="J12" i="2"/>
  <c r="I3" i="1" s="1"/>
  <c r="K12" i="2"/>
  <c r="J3" i="1" s="1"/>
  <c r="L12" i="2"/>
  <c r="K3" i="1" s="1"/>
  <c r="M12" i="2"/>
  <c r="L3" i="1" s="1"/>
  <c r="N12" i="2"/>
  <c r="M3" i="1" s="1"/>
  <c r="O12" i="2"/>
  <c r="N3" i="1" s="1"/>
  <c r="D3" i="1" l="1"/>
  <c r="E3" i="1"/>
  <c r="P6" i="2"/>
  <c r="P7" i="2"/>
  <c r="P8" i="2"/>
  <c r="P9" i="2"/>
  <c r="P10" i="2"/>
  <c r="P11" i="2"/>
  <c r="P4" i="2"/>
  <c r="P12" i="2" l="1"/>
  <c r="O7" i="1"/>
  <c r="O8" i="1"/>
  <c r="O9" i="1"/>
  <c r="N10" i="1"/>
  <c r="N4" i="1" s="1"/>
  <c r="M10" i="1"/>
  <c r="M4" i="1" s="1"/>
  <c r="L10" i="1"/>
  <c r="L4" i="1" s="1"/>
  <c r="K10" i="1"/>
  <c r="K4" i="1" s="1"/>
  <c r="J10" i="1"/>
  <c r="J4" i="1" s="1"/>
  <c r="I10" i="1"/>
  <c r="I4" i="1" s="1"/>
  <c r="H10" i="1"/>
  <c r="H4" i="1" s="1"/>
  <c r="G10" i="1"/>
  <c r="G4" i="1" s="1"/>
  <c r="F10" i="1"/>
  <c r="F4" i="1" s="1"/>
  <c r="E10" i="1"/>
  <c r="E4" i="1" s="1"/>
  <c r="D10" i="1"/>
  <c r="D4" i="1" s="1"/>
  <c r="C10" i="1"/>
  <c r="C4" i="1" s="1"/>
  <c r="O4" i="1" l="1"/>
  <c r="O3" i="1"/>
  <c r="O10" i="1"/>
</calcChain>
</file>

<file path=xl/sharedStrings.xml><?xml version="1.0" encoding="utf-8"?>
<sst xmlns="http://schemas.openxmlformats.org/spreadsheetml/2006/main" count="69" uniqueCount="42">
  <si>
    <t>Kişisel Bütçe</t>
  </si>
  <si>
    <t>Toplam giderler</t>
  </si>
  <si>
    <t>Eksik/fazla nakit</t>
  </si>
  <si>
    <t>Gelir</t>
  </si>
  <si>
    <t>Kategori</t>
  </si>
  <si>
    <t>Maaşlar</t>
  </si>
  <si>
    <t>Faiz/temettü</t>
  </si>
  <si>
    <t>Çeşitli</t>
  </si>
  <si>
    <t>Toplam</t>
  </si>
  <si>
    <t>Oca</t>
  </si>
  <si>
    <t>Şub</t>
  </si>
  <si>
    <t>Mart</t>
  </si>
  <si>
    <t>Nisan</t>
  </si>
  <si>
    <t>May</t>
  </si>
  <si>
    <t>Haziran</t>
  </si>
  <si>
    <t>Temmuz</t>
  </si>
  <si>
    <t>Ağu</t>
  </si>
  <si>
    <t>Eyl</t>
  </si>
  <si>
    <t>Eki</t>
  </si>
  <si>
    <t>Kas</t>
  </si>
  <si>
    <t>Ara</t>
  </si>
  <si>
    <t>Yıl</t>
  </si>
  <si>
    <t>Giderler</t>
  </si>
  <si>
    <t>Ev</t>
  </si>
  <si>
    <t>Günlük yaşam</t>
  </si>
  <si>
    <t>Ulaşım</t>
  </si>
  <si>
    <t>Eğlence</t>
  </si>
  <si>
    <t>Sağlık</t>
  </si>
  <si>
    <t>Tatiller</t>
  </si>
  <si>
    <t>Dinlenme</t>
  </si>
  <si>
    <t>Aidat/Abonelik</t>
  </si>
  <si>
    <t>Alt kategori</t>
  </si>
  <si>
    <t>Konut kredisi/kira</t>
  </si>
  <si>
    <t xml:space="preserve">Market </t>
  </si>
  <si>
    <t>Yakıt</t>
  </si>
  <si>
    <t>Kablolu TV</t>
  </si>
  <si>
    <t>Sağlık kulübü aidatı</t>
  </si>
  <si>
    <t>Uçak ücreti</t>
  </si>
  <si>
    <t>Spor salonu ücretleri</t>
  </si>
  <si>
    <t>Dergiler</t>
  </si>
  <si>
    <t>Mar</t>
  </si>
  <si>
    <t>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</si>
</sst>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  <numFmt numFmtId="166" formatCode="#,##0\ &quot;₺&quot;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6" fontId="6" fillId="0" borderId="3" applyFill="0" applyProtection="0">
      <alignment vertical="center"/>
    </xf>
    <xf numFmtId="166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7">
    <xf numFmtId="0" fontId="0" fillId="0" borderId="0" xfId="0">
      <alignment vertical="center" wrapText="1"/>
    </xf>
    <xf numFmtId="166" fontId="6" fillId="0" borderId="3" xfId="6">
      <alignment vertical="center"/>
    </xf>
    <xf numFmtId="166" fontId="6" fillId="2" borderId="3" xfId="6" applyFill="1">
      <alignment vertical="center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166" fontId="6" fillId="2" borderId="3" xfId="7" applyFill="1">
      <alignment vertical="center"/>
    </xf>
    <xf numFmtId="166" fontId="6" fillId="0" borderId="3" xfId="7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8" fillId="0" borderId="1" xfId="4" applyFont="1" applyFill="1" applyBorder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/>
    </xf>
    <xf numFmtId="166" fontId="6" fillId="0" borderId="0" xfId="0" applyNumberFormat="1" applyFont="1" applyFill="1">
      <alignment vertical="center" wrapText="1"/>
    </xf>
    <xf numFmtId="166" fontId="6" fillId="0" borderId="3" xfId="0" applyNumberFormat="1" applyFont="1" applyFill="1" applyBorder="1" applyAlignment="1">
      <alignment vertical="center"/>
    </xf>
    <xf numFmtId="166" fontId="9" fillId="0" borderId="0" xfId="7" applyNumberFormat="1" applyFont="1" applyFill="1" applyBorder="1" applyAlignment="1">
      <alignment vertical="center" wrapText="1"/>
    </xf>
    <xf numFmtId="166" fontId="0" fillId="0" borderId="0" xfId="7" applyNumberFormat="1" applyFont="1" applyFill="1" applyBorder="1" applyAlignment="1">
      <alignment vertical="center" wrapText="1"/>
    </xf>
    <xf numFmtId="166" fontId="0" fillId="0" borderId="0" xfId="6" applyNumberFormat="1" applyFont="1" applyFill="1" applyBorder="1" applyAlignment="1">
      <alignment vertical="center"/>
    </xf>
    <xf numFmtId="166" fontId="0" fillId="0" borderId="0" xfId="0" applyNumberFormat="1" applyFont="1" applyFill="1" applyBorder="1">
      <alignment vertical="center" wrapText="1"/>
    </xf>
    <xf numFmtId="166" fontId="6" fillId="0" borderId="0" xfId="7" applyFill="1" applyBorder="1" applyAlignment="1">
      <alignment vertical="center" wrapText="1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</cellXfs>
  <cellStyles count="48">
    <cellStyle name="%20 - Vurgu1" xfId="25" builtinId="30" customBuiltin="1"/>
    <cellStyle name="%20 - Vurgu2" xfId="29" builtinId="34" customBuiltin="1"/>
    <cellStyle name="%20 - Vurgu3" xfId="33" builtinId="38" customBuiltin="1"/>
    <cellStyle name="%20 - Vurgu4" xfId="37" builtinId="42" customBuiltin="1"/>
    <cellStyle name="%20 - Vurgu5" xfId="41" builtinId="46" customBuiltin="1"/>
    <cellStyle name="%20 - Vurgu6" xfId="45" builtinId="50" customBuiltin="1"/>
    <cellStyle name="%40 - Vurgu1" xfId="26" builtinId="31" customBuiltin="1"/>
    <cellStyle name="%40 - Vurgu2" xfId="30" builtinId="35" customBuiltin="1"/>
    <cellStyle name="%40 - Vurgu3" xfId="34" builtinId="39" customBuiltin="1"/>
    <cellStyle name="%40 - Vurgu4" xfId="38" builtinId="43" customBuiltin="1"/>
    <cellStyle name="%40 - Vurgu5" xfId="42" builtinId="47" customBuiltin="1"/>
    <cellStyle name="%40 - Vurgu6" xfId="46" builtinId="51" customBuiltin="1"/>
    <cellStyle name="%60 - Vurgu1" xfId="27" builtinId="32" customBuiltin="1"/>
    <cellStyle name="%60 - Vurgu2" xfId="31" builtinId="36" customBuiltin="1"/>
    <cellStyle name="%60 - Vurgu3" xfId="35" builtinId="40" customBuiltin="1"/>
    <cellStyle name="%60 - Vurgu4" xfId="39" builtinId="44" customBuiltin="1"/>
    <cellStyle name="%60 - Vurgu5" xfId="43" builtinId="48" customBuiltin="1"/>
    <cellStyle name="%60 - Vurgu6" xfId="47" builtinId="52" customBuiltin="1"/>
    <cellStyle name="Açıklama Metni" xfId="8" builtinId="53" customBuiltin="1"/>
    <cellStyle name="Ana Başlık" xfId="1" builtinId="15" customBuiltin="1"/>
    <cellStyle name="Bağlı Hücre" xfId="20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Binlik Ayracı [0]" xfId="10" builtinId="6" customBuiltin="1"/>
    <cellStyle name="Çıkış" xfId="18" builtinId="21" customBuiltin="1"/>
    <cellStyle name="Giriş" xfId="17" builtinId="20" customBuiltin="1"/>
    <cellStyle name="Hesaplama" xfId="19" builtinId="22" customBuiltin="1"/>
    <cellStyle name="İşaretli Hücre" xfId="21" builtinId="23" customBuiltin="1"/>
    <cellStyle name="İyi" xfId="14" builtinId="26" customBuiltin="1"/>
    <cellStyle name="Kötü" xfId="15" builtinId="27" customBuiltin="1"/>
    <cellStyle name="Normal" xfId="0" builtinId="0" customBuiltin="1"/>
    <cellStyle name="Not" xfId="23" builtinId="10" customBuiltin="1"/>
    <cellStyle name="Nötr" xfId="16" builtinId="28" customBuiltin="1"/>
    <cellStyle name="ParaBirimi" xfId="11" builtinId="4" customBuiltin="1"/>
    <cellStyle name="ParaBirimi [0]" xfId="12" builtinId="7" customBuiltin="1"/>
    <cellStyle name="Toplam" xfId="6" builtinId="25" customBuiltin="1"/>
    <cellStyle name="Tutar" xfId="7" xr:uid="{00000000-0005-0000-0000-000000000000}"/>
    <cellStyle name="Uyarı Metni" xfId="22" builtinId="11" customBuiltin="1"/>
    <cellStyle name="Virgül" xfId="9" builtinId="3" customBuiltin="1"/>
    <cellStyle name="Vurgu1" xfId="24" builtinId="29" customBuiltin="1"/>
    <cellStyle name="Vurgu2" xfId="28" builtinId="33" customBuiltin="1"/>
    <cellStyle name="Vurgu3" xfId="32" builtinId="37" customBuiltin="1"/>
    <cellStyle name="Vurgu4" xfId="36" builtinId="41" customBuiltin="1"/>
    <cellStyle name="Vurgu5" xfId="40" builtinId="45" customBuiltin="1"/>
    <cellStyle name="Vurgu6" xfId="44" builtinId="49" customBuiltin="1"/>
    <cellStyle name="Yüzde" xfId="13" builtinId="5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₺&quot;"/>
      <fill>
        <patternFill patternType="none">
          <fgColor indexed="64"/>
          <bgColor indexed="65"/>
        </patternFill>
      </fill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35"/>
      <tableStyleElement type="headerRow" dxfId="34"/>
      <tableStyleElement type="totalRow" dxfId="33"/>
      <tableStyleElement type="firstRowStripe" dxfId="32"/>
      <tableStyleElement type="secondRowStripe" dxfId="3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Gelir" displayName="Gelir" ref="B6:O10" totalsRowCount="1" headerRowBorderDxfId="30" headerRowCellStyle="Normal" dataCellStyle="Normal" totalsRowCellStyle="Normal">
  <autoFilter ref="B6:O9" xr:uid="{00000000-0009-0000-0100-000002000000}"/>
  <tableColumns count="14">
    <tableColumn id="1" xr3:uid="{00000000-0010-0000-0000-000001000000}" name="Kategori" totalsRowLabel="Toplam"/>
    <tableColumn id="2" xr3:uid="{00000000-0010-0000-0000-000002000000}" name="Oca" totalsRowFunction="sum" totalsRowDxfId="29" dataCellStyle="Tutar"/>
    <tableColumn id="3" xr3:uid="{00000000-0010-0000-0000-000003000000}" name="Şub" totalsRowFunction="sum" totalsRowDxfId="28" dataCellStyle="Tutar"/>
    <tableColumn id="4" xr3:uid="{00000000-0010-0000-0000-000004000000}" name="Mart" totalsRowFunction="sum" totalsRowDxfId="27" dataCellStyle="Tutar"/>
    <tableColumn id="5" xr3:uid="{00000000-0010-0000-0000-000005000000}" name="Nisan" totalsRowFunction="sum" totalsRowDxfId="26" dataCellStyle="Tutar"/>
    <tableColumn id="6" xr3:uid="{00000000-0010-0000-0000-000006000000}" name="May" totalsRowFunction="sum" totalsRowDxfId="25" dataCellStyle="Tutar"/>
    <tableColumn id="7" xr3:uid="{00000000-0010-0000-0000-000007000000}" name="Haziran" totalsRowFunction="sum" totalsRowDxfId="24" dataCellStyle="Tutar"/>
    <tableColumn id="8" xr3:uid="{00000000-0010-0000-0000-000008000000}" name="Temmuz" totalsRowFunction="sum" totalsRowDxfId="23" dataCellStyle="Tutar"/>
    <tableColumn id="9" xr3:uid="{00000000-0010-0000-0000-000009000000}" name="Ağu" totalsRowFunction="sum" totalsRowDxfId="22" dataCellStyle="Tutar"/>
    <tableColumn id="10" xr3:uid="{00000000-0010-0000-0000-00000A000000}" name="Eyl" totalsRowFunction="sum" totalsRowDxfId="21" dataCellStyle="Tutar"/>
    <tableColumn id="11" xr3:uid="{00000000-0010-0000-0000-00000B000000}" name="Eki" totalsRowFunction="sum" totalsRowDxfId="20" dataCellStyle="Tutar"/>
    <tableColumn id="12" xr3:uid="{00000000-0010-0000-0000-00000C000000}" name="Kas" totalsRowFunction="sum" totalsRowDxfId="19" dataCellStyle="Tutar"/>
    <tableColumn id="13" xr3:uid="{00000000-0010-0000-0000-00000D000000}" name="Ara" totalsRowFunction="sum" totalsRowDxfId="18" dataCellStyle="Tutar"/>
    <tableColumn id="15" xr3:uid="{00000000-0010-0000-0000-00000F000000}" name="Yıl" totalsRowFunction="sum" totalsRowDxfId="17">
      <calculatedColumnFormula>SUM(Gelir[[#This Row],[Oca]:[Ara]])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Her ay için çeşitli kaynaklardan gelen Geliri bu tabloya girin. Yıllık gelir otomatik olarak hesaplanı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Giderler" displayName="Giderler" ref="B3:P12" totalsRowCount="1" headerRowDxfId="16" headerRowBorderDxfId="15">
  <autoFilter ref="B3:P11" xr:uid="{00000000-0009-0000-0100-000001000000}"/>
  <tableColumns count="15">
    <tableColumn id="15" xr3:uid="{00000000-0010-0000-0100-00000F000000}" name="Kategori" totalsRowLabel="Toplam" dataDxfId="14" totalsRowDxfId="13"/>
    <tableColumn id="1" xr3:uid="{00000000-0010-0000-0100-000001000000}" name="Alt kategori" dataDxfId="12"/>
    <tableColumn id="2" xr3:uid="{00000000-0010-0000-0100-000002000000}" name="Oca" totalsRowFunction="sum" dataCellStyle="Tutar"/>
    <tableColumn id="3" xr3:uid="{00000000-0010-0000-0100-000003000000}" name="Şub" totalsRowFunction="sum" totalsRowDxfId="11"/>
    <tableColumn id="4" xr3:uid="{00000000-0010-0000-0100-000004000000}" name="Mar" totalsRowFunction="sum" totalsRowDxfId="10"/>
    <tableColumn id="5" xr3:uid="{00000000-0010-0000-0100-000005000000}" name="Nisan" totalsRowFunction="sum" totalsRowDxfId="9"/>
    <tableColumn id="6" xr3:uid="{00000000-0010-0000-0100-000006000000}" name="May" totalsRowFunction="sum" totalsRowDxfId="8"/>
    <tableColumn id="7" xr3:uid="{00000000-0010-0000-0100-000007000000}" name="Haziran" totalsRowFunction="sum" totalsRowDxfId="7"/>
    <tableColumn id="8" xr3:uid="{00000000-0010-0000-0100-000008000000}" name="Tem" totalsRowFunction="sum" totalsRowDxfId="6"/>
    <tableColumn id="9" xr3:uid="{00000000-0010-0000-0100-000009000000}" name="Ağu" totalsRowFunction="sum" totalsRowDxfId="5"/>
    <tableColumn id="10" xr3:uid="{00000000-0010-0000-0100-00000A000000}" name="Eyl" totalsRowFunction="sum" totalsRowDxfId="4"/>
    <tableColumn id="11" xr3:uid="{00000000-0010-0000-0100-00000B000000}" name="Eki" totalsRowFunction="sum" totalsRowDxfId="3"/>
    <tableColumn id="12" xr3:uid="{00000000-0010-0000-0100-00000C000000}" name="Kas" totalsRowFunction="sum" totalsRowDxfId="2"/>
    <tableColumn id="13" xr3:uid="{00000000-0010-0000-0100-00000D000000}" name="Ara" totalsRowFunction="sum" totalsRowDxfId="1"/>
    <tableColumn id="14" xr3:uid="{00000000-0010-0000-0100-00000E000000}" name="Yıl" totalsRowFunction="sum" totalsRowDxfId="0"/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Her ayın giderlerini ve kategorileri bu tabloya girin. Yıllık giderler otomatik olarak hesaplanır"/>
    </ext>
  </extLst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2.5703125" style="5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5" t="s">
        <v>0</v>
      </c>
      <c r="C1" s="2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5" customHeight="1" thickBot="1" x14ac:dyDescent="0.3">
      <c r="B2" s="6"/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19</v>
      </c>
      <c r="N2" s="3" t="s">
        <v>20</v>
      </c>
      <c r="O2" s="3" t="s">
        <v>21</v>
      </c>
    </row>
    <row r="3" spans="2:15" ht="30" customHeight="1" thickBot="1" x14ac:dyDescent="0.3">
      <c r="B3" s="4" t="s">
        <v>1</v>
      </c>
      <c r="C3" s="9">
        <f>Giderler[[#Totals],[Oca]]</f>
        <v>0</v>
      </c>
      <c r="D3" s="9">
        <f>Giderler[[#Totals],[Şub]]</f>
        <v>0</v>
      </c>
      <c r="E3" s="9">
        <f>Giderler[[#Totals],[Şub]]</f>
        <v>0</v>
      </c>
      <c r="F3" s="9">
        <f>Giderler[[#Totals],[Nisan]]</f>
        <v>0</v>
      </c>
      <c r="G3" s="9">
        <f>Giderler[[#Totals],[May]]</f>
        <v>0</v>
      </c>
      <c r="H3" s="9">
        <f>Giderler[[#Totals],[Haziran]]</f>
        <v>0</v>
      </c>
      <c r="I3" s="9">
        <f>Giderler[[#Totals],[Tem]]</f>
        <v>0</v>
      </c>
      <c r="J3" s="9">
        <f>Giderler[[#Totals],[Ağu]]</f>
        <v>0</v>
      </c>
      <c r="K3" s="9">
        <f>Giderler[[#Totals],[Eyl]]</f>
        <v>0</v>
      </c>
      <c r="L3" s="9">
        <f>Giderler[[#Totals],[Eki]]</f>
        <v>0</v>
      </c>
      <c r="M3" s="9">
        <f>Giderler[[#Totals],[Kas]]</f>
        <v>0</v>
      </c>
      <c r="N3" s="9">
        <f>Giderler[[#Totals],[Ara]]</f>
        <v>0</v>
      </c>
      <c r="O3" s="2">
        <f>SUM(C3:N3)</f>
        <v>0</v>
      </c>
    </row>
    <row r="4" spans="2:15" ht="30" customHeight="1" thickBot="1" x14ac:dyDescent="0.3">
      <c r="B4" s="5" t="s">
        <v>2</v>
      </c>
      <c r="C4" s="10">
        <f>SUM(Gelir[[#Totals],[Oca]]-C3)</f>
        <v>0</v>
      </c>
      <c r="D4" s="10">
        <f>SUM(Gelir[[#Totals],[Şub]]-D3)</f>
        <v>0</v>
      </c>
      <c r="E4" s="10">
        <f>SUM(Gelir[[#Totals],[Mart]]-E3)</f>
        <v>0</v>
      </c>
      <c r="F4" s="10">
        <f>SUM(Gelir[[#Totals],[Nisan]]-F3)</f>
        <v>0</v>
      </c>
      <c r="G4" s="10">
        <f>SUM(Gelir[[#Totals],[May]]-G3)</f>
        <v>0</v>
      </c>
      <c r="H4" s="10">
        <f>SUM(Gelir[[#Totals],[Haziran]]-H3)</f>
        <v>0</v>
      </c>
      <c r="I4" s="10">
        <f>SUM(Gelir[[#Totals],[Temmuz]]-I3)</f>
        <v>0</v>
      </c>
      <c r="J4" s="10">
        <f>SUM(Gelir[[#Totals],[Ağu]]-J3)</f>
        <v>0</v>
      </c>
      <c r="K4" s="10">
        <f>SUM(Gelir[[#Totals],[Eyl]]-K3)</f>
        <v>0</v>
      </c>
      <c r="L4" s="10">
        <f>SUM(Gelir[[#Totals],[Eki]]-L3)</f>
        <v>0</v>
      </c>
      <c r="M4" s="10">
        <f>SUM(Gelir[[#Totals],[Kas]]-M3)</f>
        <v>0</v>
      </c>
      <c r="N4" s="10">
        <f>SUM(Gelir[[#Totals],[Ara]]-N3)</f>
        <v>0</v>
      </c>
      <c r="O4" s="10">
        <f>SUM(C4:N4)</f>
        <v>0</v>
      </c>
    </row>
    <row r="5" spans="2:15" ht="30" customHeight="1" thickBot="1" x14ac:dyDescent="0.3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30" customHeight="1" thickBot="1" x14ac:dyDescent="0.3">
      <c r="B6" s="13" t="s">
        <v>4</v>
      </c>
      <c r="C6" s="17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3" t="s">
        <v>19</v>
      </c>
      <c r="N6" s="13" t="s">
        <v>20</v>
      </c>
      <c r="O6" s="13" t="s">
        <v>21</v>
      </c>
    </row>
    <row r="7" spans="2:15" ht="30" customHeight="1" thickBot="1" x14ac:dyDescent="0.3">
      <c r="B7" s="5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>
        <f>SUM(Gelir[[#This Row],[Oca]:[Ara]])</f>
        <v>0</v>
      </c>
    </row>
    <row r="8" spans="2:15" ht="30" customHeight="1" thickBot="1" x14ac:dyDescent="0.3">
      <c r="B8" s="5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">
        <f>SUM(Gelir[[#This Row],[Oca]:[Ara]])</f>
        <v>0</v>
      </c>
    </row>
    <row r="9" spans="2:15" ht="30" customHeight="1" thickBot="1" x14ac:dyDescent="0.3">
      <c r="B9" s="5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">
        <f>SUM(Gelir[[#This Row],[Oca]:[Ara]])</f>
        <v>0</v>
      </c>
    </row>
    <row r="10" spans="2:15" ht="30" customHeight="1" thickBot="1" x14ac:dyDescent="0.3">
      <c r="B10" t="s">
        <v>8</v>
      </c>
      <c r="C10" s="18">
        <f>SUBTOTAL(109,Gelir[Oca])</f>
        <v>0</v>
      </c>
      <c r="D10" s="18">
        <f>SUBTOTAL(109,Gelir[Şub])</f>
        <v>0</v>
      </c>
      <c r="E10" s="18">
        <f>SUBTOTAL(109,Gelir[Mart])</f>
        <v>0</v>
      </c>
      <c r="F10" s="18">
        <f>SUBTOTAL(109,Gelir[Nisan])</f>
        <v>0</v>
      </c>
      <c r="G10" s="18">
        <f>SUBTOTAL(109,Gelir[May])</f>
        <v>0</v>
      </c>
      <c r="H10" s="18">
        <f>SUBTOTAL(109,Gelir[Haziran])</f>
        <v>0</v>
      </c>
      <c r="I10" s="18">
        <f>SUBTOTAL(109,Gelir[Temmuz])</f>
        <v>0</v>
      </c>
      <c r="J10" s="18">
        <f>SUBTOTAL(109,Gelir[Ağu])</f>
        <v>0</v>
      </c>
      <c r="K10" s="18">
        <f>SUBTOTAL(109,Gelir[Eyl])</f>
        <v>0</v>
      </c>
      <c r="L10" s="18">
        <f>SUBTOTAL(109,Gelir[Eki])</f>
        <v>0</v>
      </c>
      <c r="M10" s="18">
        <f>SUBTOTAL(109,Gelir[Kas])</f>
        <v>0</v>
      </c>
      <c r="N10" s="18">
        <f>SUBTOTAL(109,Gelir[Ara])</f>
        <v>0</v>
      </c>
      <c r="O10" s="19">
        <f>SUBTOTAL(109,Gelir[Yıl])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Bu çalışma sayfasının başlığı bu hücrededir" sqref="B1:C1" xr:uid="{00000000-0002-0000-0000-000000000000}"/>
    <dataValidation allowBlank="1" showInputMessage="1" showErrorMessage="1" prompt="Aylar sağdaki hücrelerdedir. Toplam giderler ve Nakit eksikliği veya fazlalığı aşağıdaki C3 ile O4 arasındaki hücrelerde otomatik olarak hesaplanır" sqref="B2" xr:uid="{00000000-0002-0000-0000-000001000000}"/>
    <dataValidation allowBlank="1" showInputMessage="1" showErrorMessage="1" prompt="Toplam giderler sağdaki hücrelerde otomatik olarak hesaplanır" sqref="B3" xr:uid="{00000000-0002-0000-0000-000002000000}"/>
    <dataValidation allowBlank="1" showInputMessage="1" showErrorMessage="1" prompt="Nakit eksikliği veya fazlalığı, simgelerin uygun şekilde güncelleştirildiği sağdaki hücrelerde otomatik olarak hesaplanır" sqref="B4" xr:uid="{00000000-0002-0000-0000-000003000000}"/>
    <dataValidation allowBlank="1" showInputMessage="1" showErrorMessage="1" prompt="Aşağıdaki tabloya Gelir ayrıntılarını girin" sqref="B5" xr:uid="{00000000-0002-0000-0000-000004000000}"/>
    <dataValidation allowBlank="1" showInputMessage="1" showErrorMessage="1" prompt="Bu çalışma kitabında bir Temel Kişisel Bütçe oluşturun. Toplam Aylık ve Yıllık Giderler bu çalışma sayfasında otomatik olarak güncelleştirilir. Gelir tablosuna ayrıntıları girin" sqref="A1" xr:uid="{00000000-0002-0000-0000-000005000000}"/>
    <dataValidation allowBlank="1" showInputMessage="1" showErrorMessage="1" prompt="Bu sütundaki bu başlığın altına Kategoriyi girin. Belirli girdileri bulmak için başlık filtrelerini kullanın" sqref="B6" xr:uid="{00000000-0002-0000-0000-000006000000}"/>
    <dataValidation allowBlank="1" showInputMessage="1" showErrorMessage="1" prompt="Yıllık gelirler bu sütundaki bu başlığın altında otomatik olarak hesaplanır" sqref="O6" xr:uid="{00000000-0002-0000-0000-000007000000}"/>
    <dataValidation allowBlank="1" showInputMessage="1" showErrorMessage="1" prompt="Bu sütundaki bu başlığın altına bu ayın gelirini girin" sqref="C6:N6" xr:uid="{00000000-0002-0000-0000-000008000000}"/>
  </dataValidations>
  <printOptions horizontalCentered="1"/>
  <pageMargins left="0.5" right="0.5" top="0.75" bottom="0.75" header="0.5" footer="0.5"/>
  <pageSetup paperSize="9" scale="71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19.28515625" customWidth="1"/>
    <col min="3" max="3" width="21.7109375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6" t="s">
        <v>0</v>
      </c>
      <c r="C1" s="2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6" ht="30" customHeight="1" thickBot="1" x14ac:dyDescent="0.3">
      <c r="B2" s="8" t="s">
        <v>22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30" customHeight="1" thickBot="1" x14ac:dyDescent="0.3">
      <c r="B3" s="13" t="s">
        <v>4</v>
      </c>
      <c r="C3" s="13" t="s">
        <v>31</v>
      </c>
      <c r="D3" s="17" t="s">
        <v>9</v>
      </c>
      <c r="E3" s="13" t="s">
        <v>10</v>
      </c>
      <c r="F3" s="13" t="s">
        <v>40</v>
      </c>
      <c r="G3" s="13" t="s">
        <v>12</v>
      </c>
      <c r="H3" s="13" t="s">
        <v>13</v>
      </c>
      <c r="I3" s="13" t="s">
        <v>14</v>
      </c>
      <c r="J3" s="13" t="s">
        <v>41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</row>
    <row r="4" spans="2:16" ht="30" customHeight="1" x14ac:dyDescent="0.25">
      <c r="B4" s="14" t="s">
        <v>23</v>
      </c>
      <c r="C4" s="11" t="s">
        <v>32</v>
      </c>
      <c r="D4" s="24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2">
        <f>SUM(Gider!$D4:$O4)</f>
        <v>0</v>
      </c>
    </row>
    <row r="5" spans="2:16" ht="30" customHeight="1" x14ac:dyDescent="0.25">
      <c r="B5" s="15" t="s">
        <v>24</v>
      </c>
      <c r="C5" s="11" t="s">
        <v>33</v>
      </c>
      <c r="D5" s="24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>
        <f>SUM(Gider!$D5:$O5)</f>
        <v>0</v>
      </c>
    </row>
    <row r="6" spans="2:16" ht="30" customHeight="1" x14ac:dyDescent="0.25">
      <c r="B6" s="16" t="s">
        <v>25</v>
      </c>
      <c r="C6" s="11" t="s">
        <v>34</v>
      </c>
      <c r="D6" s="24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>
        <f>SUM(Gider!$D6:$O6)</f>
        <v>0</v>
      </c>
    </row>
    <row r="7" spans="2:16" ht="30" customHeight="1" x14ac:dyDescent="0.25">
      <c r="B7" s="15" t="s">
        <v>26</v>
      </c>
      <c r="C7" s="11" t="s">
        <v>35</v>
      </c>
      <c r="D7" s="24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>
        <f>SUM(Gider!$D7:$O7)</f>
        <v>0</v>
      </c>
    </row>
    <row r="8" spans="2:16" ht="30" customHeight="1" x14ac:dyDescent="0.25">
      <c r="B8" s="16" t="s">
        <v>27</v>
      </c>
      <c r="C8" s="11" t="s">
        <v>36</v>
      </c>
      <c r="D8" s="24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>
        <f>SUM(Gider!$D8:$O8)</f>
        <v>0</v>
      </c>
    </row>
    <row r="9" spans="2:16" ht="30" customHeight="1" x14ac:dyDescent="0.25">
      <c r="B9" s="15" t="s">
        <v>28</v>
      </c>
      <c r="C9" s="11" t="s">
        <v>37</v>
      </c>
      <c r="D9" s="2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>
        <f>SUM(Gider!$D9:$O9)</f>
        <v>0</v>
      </c>
    </row>
    <row r="10" spans="2:16" ht="30" customHeight="1" x14ac:dyDescent="0.25">
      <c r="B10" s="16" t="s">
        <v>29</v>
      </c>
      <c r="C10" s="11" t="s">
        <v>38</v>
      </c>
      <c r="D10" s="24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>
        <f>SUM(Gider!$D10:$O10)</f>
        <v>0</v>
      </c>
    </row>
    <row r="11" spans="2:16" ht="30" customHeight="1" x14ac:dyDescent="0.25">
      <c r="B11" s="15" t="s">
        <v>30</v>
      </c>
      <c r="C11" s="5" t="s">
        <v>39</v>
      </c>
      <c r="D11" s="24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>
        <f>SUM(Gider!$D11:$O11)</f>
        <v>0</v>
      </c>
    </row>
    <row r="12" spans="2:16" ht="30" customHeight="1" x14ac:dyDescent="0.25">
      <c r="B12" s="12" t="s">
        <v>8</v>
      </c>
      <c r="D12" s="23">
        <f>SUBTOTAL(109,Giderler[Oca])</f>
        <v>0</v>
      </c>
      <c r="E12" s="23">
        <f>SUBTOTAL(109,Giderler[Şub])</f>
        <v>0</v>
      </c>
      <c r="F12" s="23">
        <f>SUBTOTAL(109,Giderler[Mar])</f>
        <v>0</v>
      </c>
      <c r="G12" s="23">
        <f>SUBTOTAL(109,Giderler[Nisan])</f>
        <v>0</v>
      </c>
      <c r="H12" s="23">
        <f>SUBTOTAL(109,Giderler[May])</f>
        <v>0</v>
      </c>
      <c r="I12" s="23">
        <f>SUBTOTAL(109,Giderler[Haziran])</f>
        <v>0</v>
      </c>
      <c r="J12" s="23">
        <f>SUBTOTAL(109,Giderler[Tem])</f>
        <v>0</v>
      </c>
      <c r="K12" s="23">
        <f>SUBTOTAL(109,Giderler[Ağu])</f>
        <v>0</v>
      </c>
      <c r="L12" s="23">
        <f>SUBTOTAL(109,Giderler[Eyl])</f>
        <v>0</v>
      </c>
      <c r="M12" s="23">
        <f>SUBTOTAL(109,Giderler[Eki])</f>
        <v>0</v>
      </c>
      <c r="N12" s="23">
        <f>SUBTOTAL(109,Giderler[Kas])</f>
        <v>0</v>
      </c>
      <c r="O12" s="23">
        <f>SUBTOTAL(109,Giderler[Ara])</f>
        <v>0</v>
      </c>
      <c r="P12" s="23">
        <f>SUBTOTAL(109,Giderler[Yıl])</f>
        <v>0</v>
      </c>
    </row>
  </sheetData>
  <mergeCells count="1">
    <mergeCell ref="B1:C1"/>
  </mergeCells>
  <dataValidations count="8">
    <dataValidation allowBlank="1" showInputMessage="1" showErrorMessage="1" prompt="Bu çalışma sayfasının başlığı bu hücrededir" sqref="B1:C1" xr:uid="{00000000-0002-0000-0100-000000000000}"/>
    <dataValidation allowBlank="1" showInputMessage="1" showErrorMessage="1" prompt="Aşağıdaki tabloya giderleri girin" sqref="B2" xr:uid="{00000000-0002-0000-0100-000001000000}"/>
    <dataValidation allowBlank="1" showInputMessage="1" showErrorMessage="1" prompt="Bu sütundaki bu başlığın altına Alt kategoriyi girin" sqref="C3" xr:uid="{00000000-0002-0000-0100-000002000000}"/>
    <dataValidation allowBlank="1" showInputMessage="1" showErrorMessage="1" prompt="Bu sütundaki bu başlığın altına bu ayın giderlerini girin" sqref="D3:O3" xr:uid="{00000000-0002-0000-0100-000003000000}"/>
    <dataValidation allowBlank="1" showInputMessage="1" showErrorMessage="1" prompt="Yıllık giderler bu sütundaki bu başlığın altında otomatik olarak hesaplanır" sqref="P3" xr:uid="{00000000-0002-0000-0100-000004000000}"/>
    <dataValidation allowBlank="1" showInputMessage="1" showErrorMessage="1" prompt="Bu çalışma sayfasındaki Giderler tablosuna aylık giderleri girin. Yıllık giderler otomatik olarak hesaplanır" sqref="A1" xr:uid="{00000000-0002-0000-0100-000005000000}"/>
    <dataValidation type="list" errorStyle="warning" allowBlank="1" showInputMessage="1" showErrorMessage="1" error="Listeden Kategoriyi seçin. İPTAL’i seçin, seçenekler için ALT+AŞAĞI OK tuşlarına basın ve sonra AŞAĞI OK ve ENTER tuşlarına basarak seçim yapın" sqref="B4:B11" xr:uid="{00000000-0002-0000-0100-000006000000}">
      <formula1>"Ev,Günlük yaşam,Ulaşım,Eğlence,Sağlık,Tatiller,Dinlenme,Aidat/Abonelik,Kişisel,Mali yükümlülükler,Sair ödemeler"</formula1>
    </dataValidation>
    <dataValidation allowBlank="1" showInputMessage="1" showErrorMessage="1" prompt="Bu sütundaki bu başlığın altında Kategoriyi seçin. Açılan listeyi görüntülemek için ALT+AŞAĞI OK tuşlarına basın ve ardından ENTER’a basarak seçim yapın" sqref="B3" xr:uid="{00000000-0002-0000-0100-000007000000}"/>
  </dataValidations>
  <printOptions horizontalCentered="1"/>
  <pageMargins left="0.5" right="0.5" top="0.75" bottom="0.75" header="0.5" footer="0.5"/>
  <pageSetup paperSize="9" scale="65" fitToHeight="0" orientation="landscape" horizontalDpi="200" verticalDpi="200" r:id="rId1"/>
  <headerFooter differentFirst="1" alignWithMargins="0">
    <oddFooter>Page &amp;P of &amp;N</oddFooter>
  </headerFooter>
  <ignoredErrors>
    <ignoredError sqref="P4:P1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5</vt:i4>
      </vt:variant>
    </vt:vector>
  </HeadingPairs>
  <TitlesOfParts>
    <vt:vector size="7" baseType="lpstr">
      <vt:lpstr>Özet</vt:lpstr>
      <vt:lpstr>Gider</vt:lpstr>
      <vt:lpstr>Başlık1</vt:lpstr>
      <vt:lpstr>Başlık2</vt:lpstr>
      <vt:lpstr>RowTitleRegion1..O4</vt:lpstr>
      <vt:lpstr>Gider!Yazdırma_Başlıkları</vt:lpstr>
      <vt:lpstr>Özet!Yazdırma_Başlıkları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2018-02-27T11:11:33Z</cp:lastPrinted>
  <dcterms:created xsi:type="dcterms:W3CDTF">2018-02-27T04:55:40Z</dcterms:created>
  <dcterms:modified xsi:type="dcterms:W3CDTF">2018-09-17T09:19:05Z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