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admın\Desktop\tr-TR\"/>
    </mc:Choice>
  </mc:AlternateContent>
  <xr:revisionPtr revIDLastSave="14" documentId="13_ncr:1_{EB3DE9E2-AD75-4A62-85BF-F3786C12E695}" xr6:coauthVersionLast="43" xr6:coauthVersionMax="43" xr10:uidLastSave="{D2C3A400-F7D6-4331-B8AA-32C7B21B107E}"/>
  <bookViews>
    <workbookView xWindow="-120" yWindow="-120" windowWidth="29010" windowHeight="16215" xr2:uid="{00000000-000D-0000-FFFF-FFFF00000000}"/>
  </bookViews>
  <sheets>
    <sheet name="Giderler" sheetId="1" r:id="rId1"/>
    <sheet name="Gelir" sheetId="2" r:id="rId2"/>
    <sheet name="Kâr - Zarar Özeti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1" l="1"/>
  <c r="D25" i="1"/>
  <c r="H24" i="1"/>
  <c r="H19" i="1"/>
  <c r="H11" i="1"/>
  <c r="D11" i="1"/>
  <c r="C32" i="1" l="1"/>
  <c r="G24" i="1"/>
  <c r="C25" i="1"/>
  <c r="G19" i="1"/>
  <c r="C19" i="1"/>
  <c r="D19" i="1"/>
  <c r="G11" i="1"/>
  <c r="C11" i="1"/>
  <c r="H4" i="1" l="1"/>
  <c r="G4" i="1"/>
  <c r="C7" i="3" s="1"/>
  <c r="F8" i="2"/>
  <c r="F9" i="2"/>
  <c r="F10" i="2"/>
  <c r="F15" i="2"/>
  <c r="F16" i="2"/>
  <c r="F17" i="2"/>
  <c r="F22" i="2"/>
  <c r="F23" i="2"/>
  <c r="F24" i="2"/>
  <c r="F29" i="2"/>
  <c r="F30" i="2"/>
  <c r="F31" i="2"/>
  <c r="F32" i="2"/>
  <c r="G8" i="2"/>
  <c r="G9" i="2"/>
  <c r="G10" i="2"/>
  <c r="G15" i="2"/>
  <c r="G16" i="2"/>
  <c r="G17" i="2"/>
  <c r="G22" i="2"/>
  <c r="G23" i="2"/>
  <c r="G24" i="2"/>
  <c r="G29" i="2"/>
  <c r="G30" i="2"/>
  <c r="G31" i="2"/>
  <c r="G32" i="2"/>
  <c r="G33" i="2" l="1"/>
  <c r="F25" i="2"/>
  <c r="F33" i="2"/>
  <c r="G25" i="2"/>
  <c r="G18" i="2"/>
  <c r="F18" i="2"/>
  <c r="F11" i="2"/>
  <c r="G11" i="2"/>
  <c r="D7" i="3"/>
  <c r="F4" i="2" l="1"/>
  <c r="C6" i="3" s="1"/>
  <c r="G4" i="2"/>
  <c r="D6" i="3" s="1"/>
  <c r="D9" i="3" s="1"/>
  <c r="C9" i="3"/>
</calcChain>
</file>

<file path=xl/sharedStrings.xml><?xml version="1.0" encoding="utf-8"?>
<sst xmlns="http://schemas.openxmlformats.org/spreadsheetml/2006/main" count="118" uniqueCount="67">
  <si>
    <t xml:space="preserve">Etkinlik Bütçesi [Etkinlik Adı] </t>
  </si>
  <si>
    <t>TOPLAM GİDERLER</t>
  </si>
  <si>
    <t>Site</t>
  </si>
  <si>
    <t>Oda ve salon ücretleri</t>
  </si>
  <si>
    <t>Site personeli</t>
  </si>
  <si>
    <t>Ekipman</t>
  </si>
  <si>
    <t>Masalar ve sandalyeler</t>
  </si>
  <si>
    <t>Toplam</t>
  </si>
  <si>
    <t>Dekorasyonlar</t>
  </si>
  <si>
    <t>Çiçekler</t>
  </si>
  <si>
    <t>Mumlar</t>
  </si>
  <si>
    <t>Aydınlatma</t>
  </si>
  <si>
    <t>Balonlar</t>
  </si>
  <si>
    <t>Kağıt malzemeler</t>
  </si>
  <si>
    <t>Tanıtım</t>
  </si>
  <si>
    <t>Grafik işleri</t>
  </si>
  <si>
    <t>Fotokopi/Yazdırma</t>
  </si>
  <si>
    <t>Posta</t>
  </si>
  <si>
    <t>Çeşitli</t>
  </si>
  <si>
    <t>Telefon</t>
  </si>
  <si>
    <t>Ulaşım</t>
  </si>
  <si>
    <t>Kırtasiye malzemeleri</t>
  </si>
  <si>
    <t>Faks hizmetleri</t>
  </si>
  <si>
    <t>Tahmini</t>
  </si>
  <si>
    <t>Fiili</t>
  </si>
  <si>
    <t>Atıştırma</t>
  </si>
  <si>
    <t>Yiyecek</t>
  </si>
  <si>
    <t>İçecekler</t>
  </si>
  <si>
    <t>Masa Örtüleri</t>
  </si>
  <si>
    <t>Personel ve bahşişler</t>
  </si>
  <si>
    <t>Program</t>
  </si>
  <si>
    <t>Sanatçı</t>
  </si>
  <si>
    <t>Konuşmacı</t>
  </si>
  <si>
    <t>Seyahat</t>
  </si>
  <si>
    <t>Otel</t>
  </si>
  <si>
    <t>Diğer</t>
  </si>
  <si>
    <t>Ödüller</t>
  </si>
  <si>
    <t>Kurdeleler/Plaketler/Kupalar</t>
  </si>
  <si>
    <t>Hediyeler</t>
  </si>
  <si>
    <t>GİDERLER</t>
  </si>
  <si>
    <t>TOPLAM GELİR</t>
  </si>
  <si>
    <t>GİRİŞLER</t>
  </si>
  <si>
    <t>Tahmini Sayı</t>
  </si>
  <si>
    <t>PROGRAMDAKİ REKLAMLAR</t>
  </si>
  <si>
    <t>SERGİ AÇANLAR/SATICILAR</t>
  </si>
  <si>
    <t>ÜRÜN SATIŞLARI</t>
  </si>
  <si>
    <t>Fiili Sayı</t>
  </si>
  <si>
    <t>Tür</t>
  </si>
  <si>
    <t>Yetişkinler @</t>
  </si>
  <si>
    <t>Çocuklar @</t>
  </si>
  <si>
    <t>Diğer @</t>
  </si>
  <si>
    <t>Kapaklar @</t>
  </si>
  <si>
    <t>Yarım sayfalar @</t>
  </si>
  <si>
    <t>Çeyrek sayfalar @</t>
  </si>
  <si>
    <t>Büyük standlar @</t>
  </si>
  <si>
    <t>Orta boy standlar @</t>
  </si>
  <si>
    <t>Küçük standlar @</t>
  </si>
  <si>
    <t>Ürünler @</t>
  </si>
  <si>
    <t>Fiyat</t>
  </si>
  <si>
    <t>Tahmini Gelir</t>
  </si>
  <si>
    <t>GELİR</t>
  </si>
  <si>
    <t>Fiili Gelir</t>
  </si>
  <si>
    <t>Toplam gelir</t>
  </si>
  <si>
    <t>Toplam giderler</t>
  </si>
  <si>
    <t xml:space="preserve">KÂR </t>
  </si>
  <si>
    <t>Zarar Özeti</t>
  </si>
  <si>
    <t>Toplam kâr
(veya zarar)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</si>
</sst>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8" formatCode="#,##0.00\ &quot;₺&quot;;[Red]\-#,##0.00\ &quot;₺&quot;"/>
    <numFmt numFmtId="42" formatCode="_-* #,##0\ &quot;₺&quot;_-;\-* #,##0\ &quot;₺&quot;_-;_-* &quot;-&quot;\ &quot;₺&quot;_-;_-@_-"/>
    <numFmt numFmtId="44" formatCode="_-* #,##0.00\ &quot;₺&quot;_-;\-* #,##0.00\ &quot;₺&quot;_-;_-* &quot;-&quot;??\ &quot;₺&quot;_-;_-@_-"/>
    <numFmt numFmtId="164" formatCode="_(* #,##0_);_(* \(#,##0\);_(* &quot;-&quot;_);_(@_)"/>
    <numFmt numFmtId="165" formatCode="_(* #,##0.00_);_(* \(#,##0.00\);_(* &quot;-&quot;??_);_(@_)"/>
  </numFmts>
  <fonts count="35" x14ac:knownFonts="1">
    <font>
      <sz val="10"/>
      <name val="Arial"/>
      <family val="2"/>
    </font>
    <font>
      <sz val="11"/>
      <color theme="1"/>
      <name val="Lucida Sans"/>
      <family val="2"/>
      <scheme val="minor"/>
    </font>
    <font>
      <sz val="8"/>
      <name val="Arial"/>
      <family val="2"/>
    </font>
    <font>
      <sz val="10"/>
      <name val="Lucida Sans"/>
      <family val="2"/>
      <scheme val="minor"/>
    </font>
    <font>
      <sz val="9"/>
      <name val="Lucida Sans"/>
      <family val="2"/>
      <scheme val="minor"/>
    </font>
    <font>
      <b/>
      <sz val="10"/>
      <name val="Century Gothic"/>
      <family val="2"/>
      <scheme val="major"/>
    </font>
    <font>
      <b/>
      <sz val="18"/>
      <color theme="0"/>
      <name val="Century Gothic"/>
      <family val="2"/>
      <scheme val="major"/>
    </font>
    <font>
      <sz val="10"/>
      <color theme="0"/>
      <name val="Century Gothic"/>
      <family val="2"/>
      <scheme val="major"/>
    </font>
    <font>
      <sz val="9"/>
      <color theme="0"/>
      <name val="Lucida Sans"/>
      <family val="2"/>
      <scheme val="minor"/>
    </font>
    <font>
      <sz val="11"/>
      <name val="Lucida Sans"/>
      <family val="2"/>
      <scheme val="minor"/>
    </font>
    <font>
      <sz val="12"/>
      <name val="Lucida Sans"/>
      <family val="2"/>
      <scheme val="minor"/>
    </font>
    <font>
      <b/>
      <sz val="12"/>
      <color theme="0"/>
      <name val="Lucida Sans"/>
      <family val="2"/>
      <scheme val="minor"/>
    </font>
    <font>
      <b/>
      <sz val="9"/>
      <color theme="1"/>
      <name val="Lucida Sans"/>
      <family val="2"/>
      <scheme val="minor"/>
    </font>
    <font>
      <sz val="10"/>
      <color theme="1"/>
      <name val="Lucida Sans"/>
      <family val="2"/>
      <scheme val="minor"/>
    </font>
    <font>
      <sz val="10"/>
      <name val="Arial"/>
      <family val="2"/>
    </font>
    <font>
      <b/>
      <sz val="12"/>
      <color theme="0"/>
      <name val="Century Gothic"/>
      <family val="2"/>
      <scheme val="major"/>
    </font>
    <font>
      <b/>
      <sz val="22"/>
      <color theme="4"/>
      <name val="Century Gothic"/>
      <family val="2"/>
      <scheme val="major"/>
    </font>
    <font>
      <sz val="22"/>
      <color theme="4"/>
      <name val="Century Gothic"/>
      <family val="2"/>
      <scheme val="major"/>
    </font>
    <font>
      <b/>
      <sz val="12"/>
      <color theme="4"/>
      <name val="Lucida Sans"/>
      <family val="2"/>
      <scheme val="minor"/>
    </font>
    <font>
      <b/>
      <sz val="12"/>
      <color theme="4"/>
      <name val="Century Gothic"/>
      <family val="2"/>
      <scheme val="major"/>
    </font>
    <font>
      <b/>
      <sz val="15"/>
      <color theme="3"/>
      <name val="Lucida Sans"/>
      <family val="2"/>
      <scheme val="minor"/>
    </font>
    <font>
      <b/>
      <sz val="13"/>
      <color theme="3"/>
      <name val="Lucida Sans"/>
      <family val="2"/>
      <scheme val="minor"/>
    </font>
    <font>
      <b/>
      <sz val="11"/>
      <color theme="3"/>
      <name val="Lucida Sans"/>
      <family val="2"/>
      <scheme val="minor"/>
    </font>
    <font>
      <sz val="11"/>
      <color rgb="FF006100"/>
      <name val="Lucida Sans"/>
      <family val="2"/>
      <scheme val="minor"/>
    </font>
    <font>
      <sz val="11"/>
      <color rgb="FF9C0006"/>
      <name val="Lucida Sans"/>
      <family val="2"/>
      <scheme val="minor"/>
    </font>
    <font>
      <sz val="11"/>
      <color rgb="FF9C5700"/>
      <name val="Lucida Sans"/>
      <family val="2"/>
      <scheme val="minor"/>
    </font>
    <font>
      <sz val="11"/>
      <color rgb="FF3F3F76"/>
      <name val="Lucida Sans"/>
      <family val="2"/>
      <scheme val="minor"/>
    </font>
    <font>
      <b/>
      <sz val="11"/>
      <color rgb="FF3F3F3F"/>
      <name val="Lucida Sans"/>
      <family val="2"/>
      <scheme val="minor"/>
    </font>
    <font>
      <b/>
      <sz val="11"/>
      <color rgb="FFFA7D00"/>
      <name val="Lucida Sans"/>
      <family val="2"/>
      <scheme val="minor"/>
    </font>
    <font>
      <sz val="11"/>
      <color rgb="FFFA7D00"/>
      <name val="Lucida Sans"/>
      <family val="2"/>
      <scheme val="minor"/>
    </font>
    <font>
      <b/>
      <sz val="11"/>
      <color theme="0"/>
      <name val="Lucida Sans"/>
      <family val="2"/>
      <scheme val="minor"/>
    </font>
    <font>
      <sz val="11"/>
      <color rgb="FFFF0000"/>
      <name val="Lucida Sans"/>
      <family val="2"/>
      <scheme val="minor"/>
    </font>
    <font>
      <i/>
      <sz val="11"/>
      <color rgb="FF7F7F7F"/>
      <name val="Lucida Sans"/>
      <family val="2"/>
      <scheme val="minor"/>
    </font>
    <font>
      <b/>
      <sz val="11"/>
      <color theme="1"/>
      <name val="Lucida Sans"/>
      <family val="2"/>
      <scheme val="minor"/>
    </font>
    <font>
      <sz val="11"/>
      <color theme="0"/>
      <name val="Lucida Sans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/>
        <bgColor indexed="22"/>
      </patternFill>
    </fill>
    <fill>
      <patternFill patternType="solid">
        <fgColor theme="4" tint="-0.249977111117893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indexed="22"/>
      </patternFill>
    </fill>
    <fill>
      <patternFill patternType="solid">
        <fgColor theme="5" tint="-0.249977111117893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16" fillId="4" borderId="0" applyNumberFormat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4" applyNumberFormat="0" applyAlignment="0" applyProtection="0"/>
    <xf numFmtId="0" fontId="27" fillId="13" borderId="5" applyNumberFormat="0" applyAlignment="0" applyProtection="0"/>
    <xf numFmtId="0" fontId="28" fillId="13" borderId="4" applyNumberFormat="0" applyAlignment="0" applyProtection="0"/>
    <xf numFmtId="0" fontId="29" fillId="0" borderId="6" applyNumberFormat="0" applyFill="0" applyAlignment="0" applyProtection="0"/>
    <xf numFmtId="0" fontId="30" fillId="14" borderId="7" applyNumberFormat="0" applyAlignment="0" applyProtection="0"/>
    <xf numFmtId="0" fontId="31" fillId="0" borderId="0" applyNumberFormat="0" applyFill="0" applyBorder="0" applyAlignment="0" applyProtection="0"/>
    <xf numFmtId="0" fontId="14" fillId="15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10" fillId="0" borderId="0" xfId="0" applyFont="1"/>
    <xf numFmtId="0" fontId="13" fillId="0" borderId="0" xfId="0" applyFont="1"/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right" indent="1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right" indent="1"/>
    </xf>
    <xf numFmtId="0" fontId="12" fillId="6" borderId="0" xfId="0" applyFont="1" applyFill="1" applyAlignment="1">
      <alignment vertical="center"/>
    </xf>
    <xf numFmtId="0" fontId="13" fillId="5" borderId="0" xfId="0" applyFont="1" applyFill="1" applyAlignment="1">
      <alignment horizontal="right" indent="1"/>
    </xf>
    <xf numFmtId="0" fontId="5" fillId="5" borderId="0" xfId="2" applyFont="1" applyFill="1" applyAlignment="1">
      <alignment horizontal="right" indent="1"/>
    </xf>
    <xf numFmtId="0" fontId="6" fillId="8" borderId="0" xfId="0" applyFont="1" applyFill="1" applyAlignment="1">
      <alignment horizontal="left" vertical="center" indent="1"/>
    </xf>
    <xf numFmtId="0" fontId="7" fillId="8" borderId="0" xfId="0" applyFont="1" applyFill="1" applyAlignment="1">
      <alignment vertical="center"/>
    </xf>
    <xf numFmtId="0" fontId="6" fillId="8" borderId="0" xfId="0" applyFont="1" applyFill="1" applyAlignment="1">
      <alignment horizontal="right" vertical="center" indent="1"/>
    </xf>
    <xf numFmtId="0" fontId="3" fillId="5" borderId="0" xfId="0" applyFont="1" applyFill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17" fillId="4" borderId="0" xfId="0" applyFont="1" applyFill="1" applyAlignment="1">
      <alignment vertical="center"/>
    </xf>
    <xf numFmtId="0" fontId="16" fillId="4" borderId="0" xfId="1" applyAlignment="1">
      <alignment horizontal="right" vertical="center" indent="1"/>
    </xf>
    <xf numFmtId="0" fontId="8" fillId="0" borderId="0" xfId="0" applyFont="1"/>
    <xf numFmtId="0" fontId="18" fillId="0" borderId="0" xfId="0" applyFont="1" applyAlignment="1">
      <alignment vertical="center"/>
    </xf>
    <xf numFmtId="0" fontId="0" fillId="0" borderId="0" xfId="0" applyAlignment="1">
      <alignment horizontal="right" vertical="center" indent="1"/>
    </xf>
    <xf numFmtId="0" fontId="4" fillId="0" borderId="0" xfId="0" applyFont="1" applyAlignment="1">
      <alignment vertical="center"/>
    </xf>
    <xf numFmtId="0" fontId="14" fillId="0" borderId="0" xfId="0" applyFont="1" applyAlignment="1">
      <alignment horizontal="right" vertical="center" indent="1"/>
    </xf>
    <xf numFmtId="0" fontId="19" fillId="4" borderId="0" xfId="0" applyFont="1" applyFill="1" applyAlignment="1">
      <alignment horizontal="right" vertical="top" indent="1"/>
    </xf>
    <xf numFmtId="0" fontId="16" fillId="4" borderId="0" xfId="1" applyAlignment="1">
      <alignment horizontal="right" vertical="top" indent="1"/>
    </xf>
    <xf numFmtId="0" fontId="17" fillId="4" borderId="0" xfId="0" applyFont="1" applyFill="1"/>
    <xf numFmtId="0" fontId="16" fillId="4" borderId="0" xfId="1" applyAlignment="1">
      <alignment horizontal="right" indent="1"/>
    </xf>
    <xf numFmtId="0" fontId="15" fillId="6" borderId="0" xfId="0" applyFont="1" applyFill="1" applyAlignment="1">
      <alignment horizontal="right" vertical="center" indent="1"/>
    </xf>
    <xf numFmtId="0" fontId="15" fillId="6" borderId="0" xfId="0" applyFont="1" applyFill="1" applyAlignment="1">
      <alignment horizontal="right" vertical="center" indent="2"/>
    </xf>
    <xf numFmtId="0" fontId="10" fillId="0" borderId="0" xfId="0" applyFont="1" applyAlignment="1">
      <alignment horizontal="right" vertical="center" indent="2"/>
    </xf>
    <xf numFmtId="0" fontId="10" fillId="0" borderId="0" xfId="0" applyFont="1" applyAlignment="1">
      <alignment horizontal="right" vertical="center" indent="1"/>
    </xf>
    <xf numFmtId="0" fontId="11" fillId="6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4" borderId="0" xfId="0" applyFont="1" applyFill="1" applyAlignment="1">
      <alignment vertical="center"/>
    </xf>
    <xf numFmtId="0" fontId="11" fillId="3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right" vertical="center" indent="1"/>
    </xf>
    <xf numFmtId="0" fontId="3" fillId="0" borderId="0" xfId="0" applyFont="1" applyAlignment="1">
      <alignment horizontal="left" vertical="center" indent="1"/>
    </xf>
    <xf numFmtId="0" fontId="3" fillId="5" borderId="0" xfId="0" applyFont="1" applyFill="1" applyAlignment="1">
      <alignment horizontal="right" vertical="center" indent="1"/>
    </xf>
    <xf numFmtId="0" fontId="16" fillId="4" borderId="0" xfId="1" applyAlignment="1">
      <alignment horizontal="left" vertical="center" indent="1"/>
    </xf>
    <xf numFmtId="0" fontId="15" fillId="7" borderId="0" xfId="0" applyFont="1" applyFill="1" applyAlignment="1">
      <alignment horizontal="center" vertical="center"/>
    </xf>
    <xf numFmtId="0" fontId="16" fillId="4" borderId="0" xfId="1" applyAlignment="1">
      <alignment horizontal="left" indent="1"/>
    </xf>
    <xf numFmtId="8" fontId="12" fillId="6" borderId="0" xfId="0" applyNumberFormat="1" applyFont="1" applyFill="1" applyAlignment="1">
      <alignment horizontal="right" vertical="center" indent="1"/>
    </xf>
    <xf numFmtId="8" fontId="3" fillId="0" borderId="0" xfId="0" applyNumberFormat="1" applyFont="1" applyAlignment="1">
      <alignment horizontal="right" vertical="center" indent="1"/>
    </xf>
    <xf numFmtId="8" fontId="0" fillId="0" borderId="0" xfId="0" applyNumberFormat="1" applyAlignment="1">
      <alignment horizontal="right" vertical="center" indent="1"/>
    </xf>
    <xf numFmtId="8" fontId="13" fillId="0" borderId="0" xfId="0" applyNumberFormat="1" applyFont="1" applyAlignment="1">
      <alignment horizontal="right" vertical="center" indent="1"/>
    </xf>
    <xf numFmtId="8" fontId="14" fillId="0" borderId="0" xfId="0" applyNumberFormat="1" applyFont="1" applyAlignment="1">
      <alignment horizontal="right" vertical="center" indent="1"/>
    </xf>
    <xf numFmtId="8" fontId="9" fillId="0" borderId="0" xfId="0" applyNumberFormat="1" applyFont="1" applyAlignment="1">
      <alignment horizontal="right" vertical="center" indent="2"/>
    </xf>
    <xf numFmtId="8" fontId="9" fillId="0" borderId="0" xfId="0" applyNumberFormat="1" applyFont="1" applyAlignment="1">
      <alignment horizontal="right" vertical="center" indent="1"/>
    </xf>
    <xf numFmtId="8" fontId="9" fillId="4" borderId="0" xfId="0" applyNumberFormat="1" applyFont="1" applyFill="1" applyAlignment="1">
      <alignment horizontal="right" vertical="center" indent="2"/>
    </xf>
    <xf numFmtId="8" fontId="9" fillId="4" borderId="0" xfId="0" applyNumberFormat="1" applyFont="1" applyFill="1" applyAlignment="1">
      <alignment horizontal="right" vertical="center" indent="1"/>
    </xf>
    <xf numFmtId="8" fontId="11" fillId="2" borderId="0" xfId="0" applyNumberFormat="1" applyFont="1" applyFill="1" applyAlignment="1">
      <alignment horizontal="right" vertical="center" indent="2"/>
    </xf>
    <xf numFmtId="8" fontId="11" fillId="2" borderId="0" xfId="0" applyNumberFormat="1" applyFont="1" applyFill="1" applyAlignment="1">
      <alignment horizontal="right" vertical="center" indent="1"/>
    </xf>
    <xf numFmtId="0" fontId="3" fillId="0" borderId="0" xfId="0" applyFont="1" applyAlignment="1">
      <alignment horizontal="right" vertical="center" indent="1"/>
    </xf>
  </cellXfs>
  <cellStyles count="48">
    <cellStyle name="%20 - Vurgu1" xfId="25" builtinId="30" customBuiltin="1"/>
    <cellStyle name="%20 - Vurgu2" xfId="29" builtinId="34" customBuiltin="1"/>
    <cellStyle name="%20 - Vurgu3" xfId="33" builtinId="38" customBuiltin="1"/>
    <cellStyle name="%20 - Vurgu4" xfId="37" builtinId="42" customBuiltin="1"/>
    <cellStyle name="%20 - Vurgu5" xfId="41" builtinId="46" customBuiltin="1"/>
    <cellStyle name="%20 - Vurgu6" xfId="45" builtinId="50" customBuiltin="1"/>
    <cellStyle name="%40 - Vurgu1" xfId="26" builtinId="31" customBuiltin="1"/>
    <cellStyle name="%40 - Vurgu2" xfId="30" builtinId="35" customBuiltin="1"/>
    <cellStyle name="%40 - Vurgu3" xfId="34" builtinId="39" customBuiltin="1"/>
    <cellStyle name="%40 - Vurgu4" xfId="38" builtinId="43" customBuiltin="1"/>
    <cellStyle name="%40 - Vurgu5" xfId="42" builtinId="47" customBuiltin="1"/>
    <cellStyle name="%40 - Vurgu6" xfId="46" builtinId="51" customBuiltin="1"/>
    <cellStyle name="%60 - Vurgu1" xfId="27" builtinId="32" customBuiltin="1"/>
    <cellStyle name="%60 - Vurgu2" xfId="31" builtinId="36" customBuiltin="1"/>
    <cellStyle name="%60 - Vurgu3" xfId="35" builtinId="40" customBuiltin="1"/>
    <cellStyle name="%60 - Vurgu4" xfId="39" builtinId="44" customBuiltin="1"/>
    <cellStyle name="%60 - Vurgu5" xfId="43" builtinId="48" customBuiltin="1"/>
    <cellStyle name="%60 - Vurgu6" xfId="47" builtinId="52" customBuiltin="1"/>
    <cellStyle name="Açıklama Metni" xfId="22" builtinId="53" customBuiltin="1"/>
    <cellStyle name="Ana Başlık" xfId="1" builtinId="15" customBuiltin="1"/>
    <cellStyle name="Bağlı Hücre" xfId="18" builtinId="24" customBuiltin="1"/>
    <cellStyle name="Başlık 1" xfId="8" builtinId="16" customBuiltin="1"/>
    <cellStyle name="Başlık 2" xfId="9" builtinId="17" customBuiltin="1"/>
    <cellStyle name="Başlık 3" xfId="10" builtinId="18" customBuiltin="1"/>
    <cellStyle name="Başlık 4" xfId="11" builtinId="19" customBuiltin="1"/>
    <cellStyle name="Binlik Ayracı [0]" xfId="4" builtinId="6" customBuiltin="1"/>
    <cellStyle name="Çıkış" xfId="16" builtinId="21" customBuiltin="1"/>
    <cellStyle name="Giriş" xfId="15" builtinId="20" customBuiltin="1"/>
    <cellStyle name="Hesaplama" xfId="17" builtinId="22" customBuiltin="1"/>
    <cellStyle name="İşaretli Hücre" xfId="19" builtinId="23" customBuiltin="1"/>
    <cellStyle name="İyi" xfId="12" builtinId="26" customBuiltin="1"/>
    <cellStyle name="Kötü" xfId="13" builtinId="27" customBuiltin="1"/>
    <cellStyle name="Normal" xfId="0" builtinId="0" customBuiltin="1"/>
    <cellStyle name="Normal 2" xfId="2" xr:uid="{00000000-0005-0000-0000-000001000000}"/>
    <cellStyle name="Not" xfId="21" builtinId="10" customBuiltin="1"/>
    <cellStyle name="Nötr" xfId="14" builtinId="28" customBuiltin="1"/>
    <cellStyle name="ParaBirimi" xfId="5" builtinId="4" customBuiltin="1"/>
    <cellStyle name="ParaBirimi [0]" xfId="6" builtinId="7" customBuiltin="1"/>
    <cellStyle name="Toplam" xfId="23" builtinId="25" customBuiltin="1"/>
    <cellStyle name="Uyarı Metni" xfId="20" builtinId="11" customBuiltin="1"/>
    <cellStyle name="Virgül" xfId="3" builtinId="3" customBuiltin="1"/>
    <cellStyle name="Vurgu1" xfId="24" builtinId="29" customBuiltin="1"/>
    <cellStyle name="Vurgu2" xfId="28" builtinId="33" customBuiltin="1"/>
    <cellStyle name="Vurgu3" xfId="32" builtinId="37" customBuiltin="1"/>
    <cellStyle name="Vurgu4" xfId="36" builtinId="41" customBuiltin="1"/>
    <cellStyle name="Vurgu5" xfId="40" builtinId="45" customBuiltin="1"/>
    <cellStyle name="Vurgu6" xfId="44" builtinId="49" customBuiltin="1"/>
    <cellStyle name="Yüzde" xfId="7" builtinId="5" customBuiltin="1"/>
  </cellStyles>
  <dxfs count="128">
    <dxf>
      <font>
        <strike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numFmt numFmtId="12" formatCode="#,##0.00\ &quot;₺&quot;;[Red]\-#,##0.00\ &quot;₺&quot;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numFmt numFmtId="12" formatCode="#,##0.00\ &quot;₺&quot;;[Red]\-#,##0.00\ &quot;₺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numFmt numFmtId="12" formatCode="#,##0.00\ &quot;₺&quot;;[Red]\-#,##0.00\ &quot;₺&quot;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numFmt numFmtId="12" formatCode="#,##0.00\ &quot;₺&quot;;[Red]\-#,##0.00\ &quot;₺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numFmt numFmtId="12" formatCode="#,##0.00\ &quot;₺&quot;;[Red]\-#,##0.00\ &quot;₺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#,##0.00\ &quot;₺&quot;;[Red]\-#,##0.00\ &quot;₺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numFmt numFmtId="12" formatCode="#,##0.00\ &quot;₺&quot;;[Red]\-#,##0.00\ &quot;₺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#,##0.00\ &quot;₺&quot;;[Red]\-#,##0.00\ &quot;₺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#,##0.00\ &quot;₺&quot;;[Red]\-#,##0.00\ &quot;₺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#,##0.00\ &quot;₺&quot;;[Red]\-#,##0.00\ &quot;₺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2" formatCode="#,##0.00\ &quot;₺&quot;;[Red]\-#,##0.00\ &quot;₺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2" formatCode="#,##0.00\ &quot;₺&quot;;[Red]\-#,##0.00\ &quot;₺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numFmt numFmtId="12" formatCode="#,##0.00\ &quot;₺&quot;;[Red]\-#,##0.00\ &quot;₺&quot;"/>
      <alignment horizontal="right" vertical="center" textRotation="0" wrapText="0" indent="1" justifyLastLine="0" shrinkToFit="0" readingOrder="0"/>
    </dxf>
    <dxf>
      <numFmt numFmtId="12" formatCode="#,##0.00\ &quot;₺&quot;;[Red]\-#,##0.00\ &quot;₺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2" formatCode="#,##0.00\ &quot;₺&quot;;[Red]\-#,##0.00\ &quot;₺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2" formatCode="#,##0.00\ &quot;₺&quot;;[Red]\-#,##0.00\ &quot;₺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2" formatCode="#,##0.00\ &quot;₺&quot;;[Red]\-#,##0.00\ &quot;₺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2" formatCode="#,##0.00\ &quot;₺&quot;;[Red]\-#,##0.00\ &quot;₺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numFmt numFmtId="12" formatCode="#,##0.00\ &quot;₺&quot;;[Red]\-#,##0.00\ &quot;₺&quot;"/>
      <alignment horizontal="right" vertical="center" textRotation="0" wrapText="0" indent="1" justifyLastLine="0" shrinkToFit="0" readingOrder="0"/>
    </dxf>
    <dxf>
      <numFmt numFmtId="12" formatCode="#,##0.00\ &quot;₺&quot;;[Red]\-#,##0.00\ &quot;₺&quot;"/>
      <alignment horizontal="right" vertical="center" textRotation="0" wrapText="0" indent="1" justifyLastLine="0" shrinkToFit="0" readingOrder="0"/>
    </dxf>
    <dxf>
      <numFmt numFmtId="12" formatCode="#,##0.00\ &quot;₺&quot;;[Red]\-#,##0.00\ &quot;₺&quot;"/>
      <alignment horizontal="right" vertical="center" textRotation="0" wrapText="0" indent="1" justifyLastLine="0" shrinkToFit="0" readingOrder="0"/>
    </dxf>
    <dxf>
      <numFmt numFmtId="12" formatCode="#,##0.00\ &quot;₺&quot;;[Red]\-#,##0.00\ &quot;₺&quot;"/>
      <alignment horizontal="right" vertical="center" textRotation="0" wrapText="0" indent="1" justifyLastLine="0" shrinkToFit="0" readingOrder="0"/>
    </dxf>
    <dxf>
      <numFmt numFmtId="12" formatCode="#,##0.00\ &quot;₺&quot;;[Red]\-#,##0.00\ &quot;₺&quot;"/>
      <alignment horizontal="right" vertical="center" textRotation="0" wrapText="0" indent="1" justifyLastLine="0" shrinkToFit="0" readingOrder="0"/>
    </dxf>
    <dxf>
      <numFmt numFmtId="12" formatCode="#,##0.00\ &quot;₺&quot;;[Red]\-#,##0.00\ &quot;₺&quot;"/>
      <alignment horizontal="right" vertical="center" textRotation="0" wrapText="0" indent="1" justifyLastLine="0" shrinkToFit="0" readingOrder="0"/>
    </dxf>
    <dxf>
      <numFmt numFmtId="12" formatCode="#,##0.00\ &quot;₺&quot;;[Red]\-#,##0.00\ &quot;₺&quot;"/>
      <alignment horizontal="right" vertical="center" textRotation="0" wrapText="0" indent="1" justifyLastLine="0" shrinkToFit="0" readingOrder="0"/>
    </dxf>
    <dxf>
      <numFmt numFmtId="12" formatCode="#,##0.00\ &quot;₺&quot;;[Red]\-#,##0.00\ &quot;₺&quot;"/>
      <alignment horizontal="right" vertical="center" textRotation="0" wrapText="0" indent="1" justifyLastLine="0" shrinkToFit="0" readingOrder="0"/>
    </dxf>
    <dxf>
      <numFmt numFmtId="12" formatCode="#,##0.00\ &quot;₺&quot;;[Red]\-#,##0.00\ &quot;₺&quot;"/>
      <alignment horizontal="right" vertical="center" textRotation="0" wrapText="0" indent="1" justifyLastLine="0" shrinkToFit="0" readingOrder="0"/>
    </dxf>
    <dxf>
      <numFmt numFmtId="12" formatCode="#,##0.00\ &quot;₺&quot;;[Red]\-#,##0.00\ &quot;₺&quot;"/>
      <alignment horizontal="right" vertical="center" textRotation="0" wrapText="0" indent="1" justifyLastLine="0" shrinkToFit="0" readingOrder="0"/>
    </dxf>
    <dxf>
      <numFmt numFmtId="12" formatCode="#,##0.00\ &quot;₺&quot;;[Red]\-#,##0.00\ &quot;₺&quot;"/>
      <alignment horizontal="right" vertical="center" textRotation="0" wrapText="0" indent="1" justifyLastLine="0" shrinkToFit="0" readingOrder="0"/>
    </dxf>
    <dxf>
      <numFmt numFmtId="12" formatCode="#,##0.00\ &quot;₺&quot;;[Red]\-#,##0.00\ &quot;₺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numFmt numFmtId="12" formatCode="#,##0.00\ &quot;₺&quot;;[Red]\-#,##0.00\ &quot;₺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#,##0.00\ &quot;₺&quot;;[Red]\-#,##0.00\ &quot;₺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#,##0.00\ &quot;₺&quot;;[Red]\-#,##0.00\ &quot;₺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#,##0.00\ &quot;₺&quot;;[Red]\-#,##0.00\ &quot;₺&quot;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#,##0.00\ &quot;₺&quot;;[Red]\-#,##0.00\ &quot;₺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numFmt numFmtId="12" formatCode="#,##0.00\ &quot;₺&quot;;[Red]\-#,##0.00\ &quot;₺&quot;"/>
      <alignment horizontal="righ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#,##0.00\ &quot;₺&quot;;[Red]\-#,##0.00\ &quot;₺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#,##0.00\ &quot;₺&quot;;[Red]\-#,##0.00\ &quot;₺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#,##0.00\ &quot;₺&quot;;[Red]\-#,##0.00\ &quot;₺&quot;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#,##0.00\ &quot;₺&quot;;[Red]\-#,##0.00\ &quot;₺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#,##0.00\ &quot;₺&quot;;[Red]\-#,##0.00\ &quot;₺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#,##0.00\ &quot;₺&quot;;[Red]\-#,##0.00\ &quot;₺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#,##0.00\ &quot;₺&quot;;[Red]\-#,##0.00\ &quot;₺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#,##0.00\ &quot;₺&quot;;[Red]\-#,##0.00\ &quot;₺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#,##0.00\ &quot;₺&quot;;[Red]\-#,##0.00\ &quot;₺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#,##0.00\ &quot;₺&quot;;[Red]\-#,##0.00\ &quot;₺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numFmt numFmtId="12" formatCode="#,##0.00\ &quot;₺&quot;;[Red]\-#,##0.00\ &quot;₺&quot;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numFmt numFmtId="12" formatCode="#,##0.00\ &quot;₺&quot;;[Red]\-#,##0.00\ &quot;₺&quot;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fill>
        <patternFill patternType="solid">
          <fgColor indexed="64"/>
          <bgColor theme="5"/>
        </patternFill>
      </fill>
      <alignment vertical="center" textRotation="0" wrapText="0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6795556505021"/>
          <bgColor theme="0"/>
        </patternFill>
      </fill>
      <border>
        <horizontal style="medium">
          <color theme="0"/>
        </horizontal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>
        <top style="medium">
          <color theme="0"/>
        </top>
      </border>
    </dxf>
    <dxf>
      <font>
        <b/>
        <i val="0"/>
        <color theme="1"/>
      </font>
      <fill>
        <patternFill>
          <bgColor theme="5"/>
        </patternFill>
      </fill>
      <border>
        <bottom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oStiliAçık1 2" pivot="0" count="7" xr9:uid="{00000000-0011-0000-FFFF-FFFF00000000}">
      <tableStyleElement type="wholeTable" dxfId="127"/>
      <tableStyleElement type="headerRow" dxfId="126"/>
      <tableStyleElement type="totalRow" dxfId="125"/>
      <tableStyleElement type="firstColumn" dxfId="124"/>
      <tableStyleElement type="lastColumn" dxfId="123"/>
      <tableStyleElement type="firstRowStripe" size="7" dxfId="122"/>
      <tableStyleElement type="firstColumnStripe" dxfId="1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  <mruColors>
      <color rgb="FFB50B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2238080903705043E-2"/>
          <c:y val="0.16595508924724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altLang="en-US"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"/>
              <a:cs typeface=""/>
            </a:defRPr>
          </a:pPr>
          <a:endParaRPr lang="tr-T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'Kâr - Zarar Özeti'!$B$6</c:f>
              <c:strCache>
                <c:ptCount val="1"/>
                <c:pt idx="0">
                  <c:v>Toplam gelir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'Kâr - Zarar Özeti'!$C$5:$D$5</c:f>
              <c:strCache>
                <c:ptCount val="2"/>
                <c:pt idx="0">
                  <c:v>Tahmini</c:v>
                </c:pt>
                <c:pt idx="1">
                  <c:v>Fiili</c:v>
                </c:pt>
              </c:strCache>
            </c:strRef>
          </c:cat>
          <c:val>
            <c:numRef>
              <c:f>'Kâr - Zarar Özeti'!$C$6:$D$6</c:f>
              <c:numCache>
                <c:formatCode>"₺"#,##0.00_);[Red]\("₺"#,##0.00\)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36-4D9B-AD98-D1F682920A3A}"/>
            </c:ext>
          </c:extLst>
        </c:ser>
        <c:ser>
          <c:idx val="1"/>
          <c:order val="1"/>
          <c:tx>
            <c:strRef>
              <c:f>'Kâr - Zarar Özeti'!$B$7</c:f>
              <c:strCache>
                <c:ptCount val="1"/>
                <c:pt idx="0">
                  <c:v>Toplam giderler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'Kâr - Zarar Özeti'!$C$5:$D$5</c:f>
              <c:strCache>
                <c:ptCount val="2"/>
                <c:pt idx="0">
                  <c:v>Tahmini</c:v>
                </c:pt>
                <c:pt idx="1">
                  <c:v>Fiili</c:v>
                </c:pt>
              </c:strCache>
            </c:strRef>
          </c:cat>
          <c:val>
            <c:numRef>
              <c:f>'Kâr - Zarar Özeti'!$C$7:$D$7</c:f>
              <c:numCache>
                <c:formatCode>"₺"#,##0.00_);[Red]\("₺"#,##0.00\)</c:formatCode>
                <c:ptCount val="2"/>
                <c:pt idx="0">
                  <c:v>882</c:v>
                </c:pt>
                <c:pt idx="1">
                  <c:v>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36-4D9B-AD98-D1F682920A3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45310464"/>
        <c:axId val="145313152"/>
      </c:barChart>
      <c:catAx>
        <c:axId val="1453104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5313152"/>
        <c:crosses val="autoZero"/>
        <c:auto val="1"/>
        <c:lblAlgn val="ctr"/>
        <c:lblOffset val="100"/>
        <c:noMultiLvlLbl val="0"/>
      </c:catAx>
      <c:valAx>
        <c:axId val="14531315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4531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465604673555032"/>
          <c:y val="0.19729597769725504"/>
          <c:w val="0.46967222936806879"/>
          <c:h val="8.896632266864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"/>
              <a:cs typeface="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76198</xdr:colOff>
      <xdr:row>1</xdr:row>
      <xdr:rowOff>104773</xdr:rowOff>
    </xdr:from>
    <xdr:to>
      <xdr:col>7</xdr:col>
      <xdr:colOff>28575</xdr:colOff>
      <xdr:row>12</xdr:row>
      <xdr:rowOff>152400</xdr:rowOff>
    </xdr:to>
    <xdr:graphicFrame macro="">
      <xdr:nvGraphicFramePr>
        <xdr:cNvPr id="3073" name="Grafik 1" descr="kar grafik tasarımı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o1" displayName="Tablo1" ref="B6:D11" totalsRowCount="1" headerRowDxfId="120" dataDxfId="119" totalsRowDxfId="118">
  <autoFilter ref="B6:D10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Site" totalsRowLabel="Toplam" dataDxfId="117" totalsRowDxfId="116"/>
    <tableColumn id="2" xr3:uid="{00000000-0010-0000-0000-000002000000}" name="Tahmini" totalsRowFunction="sum" dataDxfId="52" totalsRowDxfId="40"/>
    <tableColumn id="3" xr3:uid="{00000000-0010-0000-0000-000003000000}" name="Fiili" totalsRowFunction="sum" dataDxfId="51" totalsRowDxfId="9"/>
  </tableColumns>
  <tableStyleInfo name="TabloStiliAçık1 2" showFirstColumn="1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lo11" displayName="Tablo11" ref="B21:G25" totalsRowCount="1" dataDxfId="70" totalsRowDxfId="69">
  <autoFilter ref="B21:G24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900-000001000000}" name="Tahmini Sayı" totalsRowLabel="Toplam" dataDxfId="68" totalsRowDxfId="67"/>
    <tableColumn id="2" xr3:uid="{00000000-0010-0000-0900-000002000000}" name="Fiili Sayı" dataDxfId="66" totalsRowDxfId="65"/>
    <tableColumn id="3" xr3:uid="{00000000-0010-0000-0900-000003000000}" name="Tür" dataDxfId="64" totalsRowDxfId="63"/>
    <tableColumn id="4" xr3:uid="{00000000-0010-0000-0900-000004000000}" name="Fiyat" dataDxfId="28" totalsRowDxfId="62"/>
    <tableColumn id="5" xr3:uid="{00000000-0010-0000-0900-000005000000}" name="Tahmini Gelir" totalsRowFunction="sum" dataDxfId="27" totalsRowDxfId="18">
      <calculatedColumnFormula>B22*E22</calculatedColumnFormula>
    </tableColumn>
    <tableColumn id="6" xr3:uid="{00000000-0010-0000-0900-000006000000}" name="Fiili Gelir" totalsRowFunction="sum" dataDxfId="26" totalsRowDxfId="17">
      <calculatedColumnFormula>C22*E22</calculatedColumnFormula>
    </tableColumn>
  </tableColumns>
  <tableStyleInfo name="TabloStiliAçık1 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Tablo12" displayName="Tablo12" ref="B28:G33" totalsRowCount="1" dataDxfId="61" totalsRowDxfId="60">
  <autoFilter ref="B28:G32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A00-000001000000}" name="Tahmini Sayı" totalsRowLabel="Toplam" dataDxfId="59" totalsRowDxfId="58"/>
    <tableColumn id="2" xr3:uid="{00000000-0010-0000-0A00-000002000000}" name="Fiili Sayı" dataDxfId="57" totalsRowDxfId="56"/>
    <tableColumn id="3" xr3:uid="{00000000-0010-0000-0A00-000003000000}" name="Tür" dataDxfId="55" totalsRowDxfId="54"/>
    <tableColumn id="4" xr3:uid="{00000000-0010-0000-0A00-000004000000}" name="Fiyat" dataDxfId="25" totalsRowDxfId="53"/>
    <tableColumn id="5" xr3:uid="{00000000-0010-0000-0A00-000005000000}" name="Tahmini Gelir" totalsRowFunction="sum" dataDxfId="24" totalsRowDxfId="16">
      <calculatedColumnFormula>B29*E29</calculatedColumnFormula>
    </tableColumn>
    <tableColumn id="6" xr3:uid="{00000000-0010-0000-0A00-000006000000}" name="Fiili Gelir" totalsRowFunction="sum" dataDxfId="23" totalsRowDxfId="15">
      <calculatedColumnFormula>C29*E29</calculatedColumnFormula>
    </tableColumn>
  </tableColumns>
  <tableStyleInfo name="TabloStiliAçık1 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o3" displayName="Tablo3" ref="F6:H11" totalsRowCount="1" headerRowDxfId="2" dataDxfId="0" totalsRowDxfId="1">
  <autoFilter ref="F6:H10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100-000001000000}" name="Atıştırma" totalsRowLabel="Toplam" dataDxfId="8" totalsRowDxfId="7"/>
    <tableColumn id="2" xr3:uid="{00000000-0010-0000-0100-000002000000}" name="Tahmini" totalsRowFunction="sum" dataDxfId="6" totalsRowDxfId="5"/>
    <tableColumn id="3" xr3:uid="{00000000-0010-0000-0100-000003000000}" name="Fiili" totalsRowFunction="sum" dataDxfId="4" totalsRowDxfId="3"/>
  </tableColumns>
  <tableStyleInfo name="TabloStiliAçık1 2"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o4" displayName="Tablo4" ref="B13:D19" totalsRowCount="1" headerRowDxfId="115" dataDxfId="114" totalsRowDxfId="113">
  <autoFilter ref="B13:D18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200-000001000000}" name="Dekorasyonlar" totalsRowLabel="Toplam" dataDxfId="112" totalsRowDxfId="111"/>
    <tableColumn id="2" xr3:uid="{00000000-0010-0000-0200-000002000000}" name="Tahmini" totalsRowFunction="sum" dataDxfId="50" totalsRowDxfId="39"/>
    <tableColumn id="3" xr3:uid="{00000000-0010-0000-0200-000003000000}" name="Fiili" totalsRowFunction="sum" dataDxfId="49" totalsRowDxfId="10"/>
  </tableColumns>
  <tableStyleInfo name="TabloStiliAçık1 2" showFirstColumn="1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o5" displayName="Tablo5" ref="F13:H19" totalsRowCount="1" headerRowDxfId="110" dataDxfId="109" totalsRowDxfId="108">
  <autoFilter ref="F13:H18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300-000001000000}" name="Program" totalsRowLabel="Toplam" dataDxfId="107" totalsRowDxfId="106"/>
    <tableColumn id="2" xr3:uid="{00000000-0010-0000-0300-000002000000}" name="Tahmini" totalsRowFunction="sum" dataDxfId="48" totalsRowDxfId="38"/>
    <tableColumn id="3" xr3:uid="{00000000-0010-0000-0300-000003000000}" name="Fiili" totalsRowFunction="sum" dataDxfId="47" totalsRowDxfId="14"/>
  </tableColumns>
  <tableStyleInfo name="TabloStiliAçık1 2" showFirstColumn="1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o6" displayName="Tablo6" ref="B21:D25" totalsRowCount="1" headerRowDxfId="105" dataDxfId="104" totalsRowDxfId="103">
  <autoFilter ref="B21:D24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400-000001000000}" name="Tanıtım" totalsRowLabel="Toplam" dataDxfId="102" totalsRowDxfId="101"/>
    <tableColumn id="2" xr3:uid="{00000000-0010-0000-0400-000002000000}" name="Tahmini" totalsRowFunction="sum" dataDxfId="46" totalsRowDxfId="37"/>
    <tableColumn id="3" xr3:uid="{00000000-0010-0000-0400-000003000000}" name="Fiili" totalsRowFunction="sum" dataDxfId="45" totalsRowDxfId="12"/>
  </tableColumns>
  <tableStyleInfo name="TabloStiliAçık1 2" showFirstColumn="1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o7" displayName="Tablo7" ref="F21:H24" totalsRowCount="1" headerRowDxfId="100" dataDxfId="99" totalsRowDxfId="98">
  <autoFilter ref="F21:H23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500-000001000000}" name="Ödüller" totalsRowLabel="Toplam" dataDxfId="97" totalsRowDxfId="96"/>
    <tableColumn id="2" xr3:uid="{00000000-0010-0000-0500-000002000000}" name="Tahmini" totalsRowFunction="sum" dataDxfId="44" totalsRowDxfId="36"/>
    <tableColumn id="3" xr3:uid="{00000000-0010-0000-0500-000003000000}" name="Fiili" totalsRowFunction="sum" dataDxfId="43" totalsRowDxfId="13"/>
  </tableColumns>
  <tableStyleInfo name="TabloStiliAçık1 2" showFirstColumn="1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o8" displayName="Tablo8" ref="B27:D32" totalsRowCount="1" headerRowDxfId="95" dataDxfId="94" totalsRowDxfId="93">
  <autoFilter ref="B27:D31" xr:uid="{00000000-0009-0000-0100-000008000000}">
    <filterColumn colId="0" hiddenButton="1"/>
    <filterColumn colId="1" hiddenButton="1"/>
    <filterColumn colId="2" hiddenButton="1"/>
  </autoFilter>
  <tableColumns count="3">
    <tableColumn id="1" xr3:uid="{00000000-0010-0000-0600-000001000000}" name="Çeşitli" totalsRowLabel="Toplam" dataDxfId="92" totalsRowDxfId="91"/>
    <tableColumn id="2" xr3:uid="{00000000-0010-0000-0600-000002000000}" name="Tahmini" totalsRowFunction="sum" dataDxfId="42" totalsRowDxfId="35"/>
    <tableColumn id="3" xr3:uid="{00000000-0010-0000-0600-000003000000}" name="Fiili" totalsRowFunction="sum" dataDxfId="41" totalsRowDxfId="11"/>
  </tableColumns>
  <tableStyleInfo name="TabloStiliAçık1 2" showFirstColumn="1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lo9" displayName="Tablo9" ref="B7:G11" totalsRowCount="1" headerRowDxfId="90" dataDxfId="89" totalsRowDxfId="88">
  <autoFilter ref="B7:G10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700-000001000000}" name="Tahmini Sayı" totalsRowLabel="Toplam" dataDxfId="87" totalsRowDxfId="86"/>
    <tableColumn id="2" xr3:uid="{00000000-0010-0000-0700-000002000000}" name="Fiili Sayı" dataDxfId="85" totalsRowDxfId="84"/>
    <tableColumn id="3" xr3:uid="{00000000-0010-0000-0700-000003000000}" name="Tür" dataDxfId="83" totalsRowDxfId="82"/>
    <tableColumn id="4" xr3:uid="{00000000-0010-0000-0700-000004000000}" name="Fiyat" dataDxfId="34" totalsRowDxfId="81"/>
    <tableColumn id="6" xr3:uid="{00000000-0010-0000-0700-000006000000}" name="Tahmini Gelir" totalsRowFunction="sum" dataDxfId="33" totalsRowDxfId="22">
      <calculatedColumnFormula>B8*E8</calculatedColumnFormula>
    </tableColumn>
    <tableColumn id="7" xr3:uid="{00000000-0010-0000-0700-000007000000}" name="Fiili Gelir" totalsRowFunction="sum" dataDxfId="32" totalsRowDxfId="21">
      <calculatedColumnFormula>C8*E8</calculatedColumnFormula>
    </tableColumn>
  </tableColumns>
  <tableStyleInfo name="TabloStiliAçık1 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lo10" displayName="Tablo10" ref="B14:G18" totalsRowCount="1" headerRowDxfId="80" dataDxfId="79" totalsRowDxfId="78">
  <autoFilter ref="B14:G17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800-000001000000}" name="Tahmini Sayı" totalsRowLabel="Toplam" dataDxfId="77" totalsRowDxfId="76"/>
    <tableColumn id="2" xr3:uid="{00000000-0010-0000-0800-000002000000}" name="Fiili Sayı" dataDxfId="75" totalsRowDxfId="74"/>
    <tableColumn id="3" xr3:uid="{00000000-0010-0000-0800-000003000000}" name="Tür" dataDxfId="73" totalsRowDxfId="72"/>
    <tableColumn id="4" xr3:uid="{00000000-0010-0000-0800-000004000000}" name="Fiyat" dataDxfId="31" totalsRowDxfId="71"/>
    <tableColumn id="5" xr3:uid="{00000000-0010-0000-0800-000005000000}" name="Tahmini Gelir" totalsRowFunction="sum" dataDxfId="30" totalsRowDxfId="20">
      <calculatedColumnFormula>B15*E15</calculatedColumnFormula>
    </tableColumn>
    <tableColumn id="6" xr3:uid="{00000000-0010-0000-0800-000006000000}" name="Fiili Gelir" totalsRowFunction="sum" dataDxfId="29" totalsRowDxfId="19">
      <calculatedColumnFormula>C15*E15</calculatedColumnFormula>
    </tableColumn>
  </tableColumns>
  <tableStyleInfo name="TabloStiliAçık1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3">
      <a:dk1>
        <a:srgbClr val="111111"/>
      </a:dk1>
      <a:lt1>
        <a:srgbClr val="FFFFFF"/>
      </a:lt1>
      <a:dk2>
        <a:srgbClr val="2D3047"/>
      </a:dk2>
      <a:lt2>
        <a:srgbClr val="FFFFFF"/>
      </a:lt2>
      <a:accent1>
        <a:srgbClr val="B50745"/>
      </a:accent1>
      <a:accent2>
        <a:srgbClr val="1C9AAA"/>
      </a:accent2>
      <a:accent3>
        <a:srgbClr val="E0C93A"/>
      </a:accent3>
      <a:accent4>
        <a:srgbClr val="B50745"/>
      </a:accent4>
      <a:accent5>
        <a:srgbClr val="1C9AAA"/>
      </a:accent5>
      <a:accent6>
        <a:srgbClr val="E0C93A"/>
      </a:accent6>
      <a:hlink>
        <a:srgbClr val="4CD0E2"/>
      </a:hlink>
      <a:folHlink>
        <a:srgbClr val="4CD0E2"/>
      </a:folHlink>
    </a:clrScheme>
    <a:fontScheme name="Custom 2">
      <a:majorFont>
        <a:latin typeface="Century Gothic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B1:H32"/>
  <sheetViews>
    <sheetView showGridLines="0" tabSelected="1" zoomScaleNormal="100" workbookViewId="0"/>
  </sheetViews>
  <sheetFormatPr defaultColWidth="9.140625" defaultRowHeight="12.75" x14ac:dyDescent="0.2"/>
  <cols>
    <col min="1" max="1" width="5.28515625" style="1" customWidth="1"/>
    <col min="2" max="2" width="31.42578125" style="1" customWidth="1"/>
    <col min="3" max="4" width="22.7109375" style="1" customWidth="1"/>
    <col min="5" max="5" width="3.42578125" style="1" customWidth="1"/>
    <col min="6" max="6" width="31.42578125" style="1" bestFit="1" customWidth="1"/>
    <col min="7" max="8" width="22.7109375" style="1" customWidth="1"/>
    <col min="9" max="9" width="5.28515625" style="1" customWidth="1"/>
    <col min="10" max="16384" width="9.140625" style="1"/>
  </cols>
  <sheetData>
    <row r="1" spans="2:8" ht="45.75" customHeight="1" x14ac:dyDescent="0.2">
      <c r="B1" s="41" t="s">
        <v>0</v>
      </c>
      <c r="C1" s="41"/>
      <c r="D1" s="41"/>
      <c r="E1" s="19"/>
      <c r="F1" s="19"/>
      <c r="G1" s="19"/>
      <c r="H1" s="20" t="s">
        <v>39</v>
      </c>
    </row>
    <row r="2" spans="2:8" ht="6.75" customHeight="1" x14ac:dyDescent="0.2">
      <c r="B2" s="14"/>
      <c r="C2" s="14"/>
      <c r="D2" s="14"/>
      <c r="E2" s="15"/>
      <c r="F2" s="15"/>
      <c r="G2" s="15"/>
      <c r="H2" s="16"/>
    </row>
    <row r="3" spans="2:8" s="10" customFormat="1" ht="15" customHeight="1" x14ac:dyDescent="0.2">
      <c r="B3" s="42" t="s">
        <v>1</v>
      </c>
      <c r="C3" s="12"/>
      <c r="D3" s="12"/>
      <c r="E3" s="12"/>
      <c r="F3" s="12"/>
      <c r="G3" s="13" t="s">
        <v>23</v>
      </c>
      <c r="H3" s="13" t="s">
        <v>24</v>
      </c>
    </row>
    <row r="4" spans="2:8" ht="24" customHeight="1" x14ac:dyDescent="0.2">
      <c r="B4" s="42"/>
      <c r="C4" s="11"/>
      <c r="D4" s="11"/>
      <c r="E4" s="11"/>
      <c r="F4" s="11"/>
      <c r="G4" s="44">
        <f>SUM(C11,C19,C25,C32,G11,G19,G24)</f>
        <v>882</v>
      </c>
      <c r="H4" s="44">
        <f>SUM(D11,D19,D25,D32,H11,H19,H24)</f>
        <v>333</v>
      </c>
    </row>
    <row r="5" spans="2:8" ht="15" customHeight="1" x14ac:dyDescent="0.2">
      <c r="B5" s="6"/>
      <c r="C5" s="7"/>
      <c r="D5" s="7"/>
      <c r="E5" s="5"/>
      <c r="F5" s="5"/>
      <c r="G5" s="5"/>
      <c r="H5" s="5"/>
    </row>
    <row r="6" spans="2:8" s="8" customFormat="1" ht="20.100000000000001" customHeight="1" x14ac:dyDescent="0.2">
      <c r="B6" s="17" t="s">
        <v>2</v>
      </c>
      <c r="C6" s="40" t="s">
        <v>23</v>
      </c>
      <c r="D6" s="40" t="s">
        <v>24</v>
      </c>
      <c r="E6" s="9"/>
      <c r="F6" s="39" t="s">
        <v>25</v>
      </c>
      <c r="G6" s="55" t="s">
        <v>23</v>
      </c>
      <c r="H6" s="55" t="s">
        <v>24</v>
      </c>
    </row>
    <row r="7" spans="2:8" ht="15.95" customHeight="1" x14ac:dyDescent="0.2">
      <c r="B7" s="39" t="s">
        <v>3</v>
      </c>
      <c r="C7" s="45">
        <v>500</v>
      </c>
      <c r="D7" s="45"/>
      <c r="E7" s="5"/>
      <c r="F7" s="39" t="s">
        <v>26</v>
      </c>
      <c r="G7" s="45"/>
      <c r="H7" s="45"/>
    </row>
    <row r="8" spans="2:8" ht="15.95" customHeight="1" x14ac:dyDescent="0.2">
      <c r="B8" s="39" t="s">
        <v>4</v>
      </c>
      <c r="C8" s="45"/>
      <c r="D8" s="45"/>
      <c r="E8" s="5"/>
      <c r="F8" s="39" t="s">
        <v>27</v>
      </c>
      <c r="G8" s="45">
        <v>20</v>
      </c>
      <c r="H8" s="45"/>
    </row>
    <row r="9" spans="2:8" ht="15.95" customHeight="1" x14ac:dyDescent="0.2">
      <c r="B9" s="39" t="s">
        <v>5</v>
      </c>
      <c r="C9" s="45"/>
      <c r="D9" s="45"/>
      <c r="E9" s="5"/>
      <c r="F9" s="39" t="s">
        <v>28</v>
      </c>
      <c r="G9" s="45"/>
      <c r="H9" s="45">
        <v>20</v>
      </c>
    </row>
    <row r="10" spans="2:8" ht="15.95" customHeight="1" x14ac:dyDescent="0.2">
      <c r="B10" s="39" t="s">
        <v>6</v>
      </c>
      <c r="C10" s="45"/>
      <c r="D10" s="45"/>
      <c r="E10" s="5"/>
      <c r="F10" s="39" t="s">
        <v>29</v>
      </c>
      <c r="G10" s="45"/>
      <c r="H10" s="45"/>
    </row>
    <row r="11" spans="2:8" ht="15.95" customHeight="1" x14ac:dyDescent="0.2">
      <c r="B11" s="39" t="s">
        <v>7</v>
      </c>
      <c r="C11" s="45">
        <f>SUBTOTAL(109,Tablo1[Tahmini])</f>
        <v>500</v>
      </c>
      <c r="D11" s="45">
        <f>SUBTOTAL(109,Tablo1[Fiili])</f>
        <v>0</v>
      </c>
      <c r="E11" s="5"/>
      <c r="F11" s="39" t="s">
        <v>7</v>
      </c>
      <c r="G11" s="45">
        <f>SUBTOTAL(109,Tablo3[Tahmini])</f>
        <v>20</v>
      </c>
      <c r="H11" s="45">
        <f>SUBTOTAL(109,Tablo3[Fiili])</f>
        <v>20</v>
      </c>
    </row>
    <row r="12" spans="2:8" ht="15" customHeight="1" x14ac:dyDescent="0.2">
      <c r="B12" s="6"/>
      <c r="C12" s="7"/>
      <c r="D12" s="7"/>
      <c r="E12" s="5"/>
      <c r="F12" s="5"/>
      <c r="G12" s="5"/>
      <c r="H12" s="5"/>
    </row>
    <row r="13" spans="2:8" ht="20.100000000000001" customHeight="1" x14ac:dyDescent="0.2">
      <c r="B13" s="18" t="s">
        <v>8</v>
      </c>
      <c r="C13" s="38" t="s">
        <v>23</v>
      </c>
      <c r="D13" s="38" t="s">
        <v>24</v>
      </c>
      <c r="E13" s="5"/>
      <c r="F13" s="18" t="s">
        <v>30</v>
      </c>
      <c r="G13" s="38" t="s">
        <v>23</v>
      </c>
      <c r="H13" s="38" t="s">
        <v>24</v>
      </c>
    </row>
    <row r="14" spans="2:8" ht="15.95" customHeight="1" x14ac:dyDescent="0.2">
      <c r="B14" s="18" t="s">
        <v>9</v>
      </c>
      <c r="C14" s="47">
        <v>200</v>
      </c>
      <c r="D14" s="47">
        <v>300</v>
      </c>
      <c r="E14" s="5"/>
      <c r="F14" s="18" t="s">
        <v>31</v>
      </c>
      <c r="G14" s="47"/>
      <c r="H14" s="47"/>
    </row>
    <row r="15" spans="2:8" ht="15.95" customHeight="1" x14ac:dyDescent="0.2">
      <c r="B15" s="18" t="s">
        <v>10</v>
      </c>
      <c r="C15" s="47"/>
      <c r="D15" s="47"/>
      <c r="E15" s="5"/>
      <c r="F15" s="18" t="s">
        <v>32</v>
      </c>
      <c r="G15" s="47">
        <v>30</v>
      </c>
      <c r="H15" s="47"/>
    </row>
    <row r="16" spans="2:8" ht="15.95" customHeight="1" x14ac:dyDescent="0.2">
      <c r="B16" s="18" t="s">
        <v>11</v>
      </c>
      <c r="C16" s="47"/>
      <c r="D16" s="47"/>
      <c r="E16" s="5"/>
      <c r="F16" s="18" t="s">
        <v>33</v>
      </c>
      <c r="G16" s="47"/>
      <c r="H16" s="47"/>
    </row>
    <row r="17" spans="2:8" ht="15.95" customHeight="1" x14ac:dyDescent="0.2">
      <c r="B17" s="18" t="s">
        <v>12</v>
      </c>
      <c r="C17" s="47"/>
      <c r="D17" s="47"/>
      <c r="E17" s="5"/>
      <c r="F17" s="18" t="s">
        <v>34</v>
      </c>
      <c r="G17" s="47"/>
      <c r="H17" s="47"/>
    </row>
    <row r="18" spans="2:8" ht="15.95" customHeight="1" x14ac:dyDescent="0.2">
      <c r="B18" s="18" t="s">
        <v>13</v>
      </c>
      <c r="C18" s="47"/>
      <c r="D18" s="47"/>
      <c r="E18" s="5"/>
      <c r="F18" s="18" t="s">
        <v>35</v>
      </c>
      <c r="G18" s="47"/>
      <c r="H18" s="47"/>
    </row>
    <row r="19" spans="2:8" ht="15.95" customHeight="1" x14ac:dyDescent="0.2">
      <c r="B19" s="18" t="s">
        <v>7</v>
      </c>
      <c r="C19" s="47">
        <f>SUBTOTAL(109,Tablo4[Tahmini])</f>
        <v>200</v>
      </c>
      <c r="D19" s="47">
        <f>SUBTOTAL(109,Tablo4[Fiili])</f>
        <v>300</v>
      </c>
      <c r="E19" s="5"/>
      <c r="F19" s="18" t="s">
        <v>7</v>
      </c>
      <c r="G19" s="47">
        <f>SUBTOTAL(109,Tablo5[Tahmini])</f>
        <v>30</v>
      </c>
      <c r="H19" s="47">
        <f>SUBTOTAL(109,Tablo5[Fiili])</f>
        <v>0</v>
      </c>
    </row>
    <row r="20" spans="2:8" ht="15" customHeight="1" x14ac:dyDescent="0.2">
      <c r="B20" s="18"/>
      <c r="C20" s="38"/>
      <c r="D20" s="38"/>
      <c r="E20" s="5"/>
      <c r="F20" s="18"/>
      <c r="G20" s="5"/>
      <c r="H20" s="5"/>
    </row>
    <row r="21" spans="2:8" ht="20.100000000000001" customHeight="1" x14ac:dyDescent="0.2">
      <c r="B21" s="18" t="s">
        <v>14</v>
      </c>
      <c r="C21" s="38" t="s">
        <v>23</v>
      </c>
      <c r="D21" s="38" t="s">
        <v>24</v>
      </c>
      <c r="E21" s="5"/>
      <c r="F21" s="18" t="s">
        <v>36</v>
      </c>
      <c r="G21" s="38" t="s">
        <v>23</v>
      </c>
      <c r="H21" s="38" t="s">
        <v>24</v>
      </c>
    </row>
    <row r="22" spans="2:8" ht="15.95" customHeight="1" x14ac:dyDescent="0.2">
      <c r="B22" s="18" t="s">
        <v>15</v>
      </c>
      <c r="C22" s="47"/>
      <c r="D22" s="47"/>
      <c r="E22" s="5"/>
      <c r="F22" s="18" t="s">
        <v>37</v>
      </c>
      <c r="G22" s="47"/>
      <c r="H22" s="47"/>
    </row>
    <row r="23" spans="2:8" ht="15.95" customHeight="1" x14ac:dyDescent="0.2">
      <c r="B23" s="18" t="s">
        <v>16</v>
      </c>
      <c r="C23" s="47">
        <v>20</v>
      </c>
      <c r="D23" s="47"/>
      <c r="E23" s="5"/>
      <c r="F23" s="18" t="s">
        <v>38</v>
      </c>
      <c r="G23" s="47">
        <v>100</v>
      </c>
      <c r="H23" s="47"/>
    </row>
    <row r="24" spans="2:8" ht="15.95" customHeight="1" x14ac:dyDescent="0.2">
      <c r="B24" s="18" t="s">
        <v>17</v>
      </c>
      <c r="C24" s="47"/>
      <c r="D24" s="47"/>
      <c r="E24" s="5"/>
      <c r="F24" s="18" t="s">
        <v>7</v>
      </c>
      <c r="G24" s="47">
        <f>SUBTOTAL(109,Tablo7[Tahmini])</f>
        <v>100</v>
      </c>
      <c r="H24" s="47">
        <f>SUBTOTAL(109,Tablo7[Fiili])</f>
        <v>0</v>
      </c>
    </row>
    <row r="25" spans="2:8" ht="15.95" customHeight="1" x14ac:dyDescent="0.2">
      <c r="B25" s="18" t="s">
        <v>7</v>
      </c>
      <c r="C25" s="47">
        <f>SUBTOTAL(109,Tablo6[Tahmini])</f>
        <v>20</v>
      </c>
      <c r="D25" s="47">
        <f>SUBTOTAL(109,Tablo6[Fiili])</f>
        <v>0</v>
      </c>
      <c r="E25" s="5"/>
      <c r="F25" s="5"/>
      <c r="G25" s="5"/>
      <c r="H25" s="5"/>
    </row>
    <row r="26" spans="2:8" ht="15" customHeight="1" x14ac:dyDescent="0.2">
      <c r="B26" s="18"/>
      <c r="C26" s="38"/>
      <c r="D26" s="38"/>
      <c r="E26" s="5"/>
      <c r="F26" s="5"/>
      <c r="G26" s="5"/>
      <c r="H26" s="5"/>
    </row>
    <row r="27" spans="2:8" ht="20.100000000000001" customHeight="1" x14ac:dyDescent="0.2">
      <c r="B27" s="18" t="s">
        <v>18</v>
      </c>
      <c r="C27" s="38" t="s">
        <v>23</v>
      </c>
      <c r="D27" s="38" t="s">
        <v>24</v>
      </c>
      <c r="E27" s="5"/>
      <c r="F27" s="5"/>
      <c r="G27" s="5"/>
      <c r="H27" s="5"/>
    </row>
    <row r="28" spans="2:8" ht="15.95" customHeight="1" x14ac:dyDescent="0.2">
      <c r="B28" s="18" t="s">
        <v>19</v>
      </c>
      <c r="C28" s="47"/>
      <c r="D28" s="47">
        <v>13</v>
      </c>
      <c r="E28" s="5"/>
      <c r="F28" s="5"/>
      <c r="G28" s="5"/>
      <c r="H28" s="5"/>
    </row>
    <row r="29" spans="2:8" ht="15.95" customHeight="1" x14ac:dyDescent="0.2">
      <c r="B29" s="18" t="s">
        <v>20</v>
      </c>
      <c r="C29" s="47">
        <v>12</v>
      </c>
      <c r="D29" s="47"/>
      <c r="E29" s="5"/>
      <c r="F29" s="5"/>
      <c r="G29" s="5"/>
      <c r="H29" s="5"/>
    </row>
    <row r="30" spans="2:8" ht="15.95" customHeight="1" x14ac:dyDescent="0.2">
      <c r="B30" s="18" t="s">
        <v>21</v>
      </c>
      <c r="C30" s="47"/>
      <c r="D30" s="47"/>
      <c r="E30" s="5"/>
      <c r="F30" s="5"/>
      <c r="G30" s="5"/>
      <c r="H30" s="5"/>
    </row>
    <row r="31" spans="2:8" ht="15.95" customHeight="1" x14ac:dyDescent="0.2">
      <c r="B31" s="18" t="s">
        <v>22</v>
      </c>
      <c r="C31" s="47"/>
      <c r="D31" s="47"/>
      <c r="E31" s="5"/>
      <c r="F31" s="5"/>
      <c r="G31" s="5"/>
      <c r="H31" s="5"/>
    </row>
    <row r="32" spans="2:8" ht="15.95" customHeight="1" x14ac:dyDescent="0.2">
      <c r="B32" s="39" t="s">
        <v>7</v>
      </c>
      <c r="C32" s="45">
        <f>SUBTOTAL(109,Tablo8[Tahmini])</f>
        <v>12</v>
      </c>
      <c r="D32" s="45">
        <f>SUBTOTAL(109,Tablo8[Fiili])</f>
        <v>13</v>
      </c>
    </row>
  </sheetData>
  <mergeCells count="2">
    <mergeCell ref="B1:D1"/>
    <mergeCell ref="B3:B4"/>
  </mergeCells>
  <phoneticPr fontId="2" type="noConversion"/>
  <printOptions horizontalCentered="1"/>
  <pageMargins left="0.75" right="0.75" top="1" bottom="1" header="0.5" footer="0.5"/>
  <pageSetup paperSize="9" scale="87" fitToHeight="0"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B1:H33"/>
  <sheetViews>
    <sheetView showGridLines="0" zoomScaleNormal="100" zoomScaleSheetLayoutView="75" workbookViewId="0"/>
  </sheetViews>
  <sheetFormatPr defaultColWidth="9.140625" defaultRowHeight="12.75" x14ac:dyDescent="0.2"/>
  <cols>
    <col min="1" max="1" width="5.28515625" style="1" customWidth="1"/>
    <col min="2" max="7" width="23.140625" style="1" customWidth="1"/>
    <col min="8" max="16384" width="9.140625" style="1"/>
  </cols>
  <sheetData>
    <row r="1" spans="2:8" ht="45.75" customHeight="1" x14ac:dyDescent="0.2">
      <c r="B1" s="41" t="s">
        <v>0</v>
      </c>
      <c r="C1" s="41"/>
      <c r="D1" s="41"/>
      <c r="E1" s="19"/>
      <c r="F1" s="19"/>
      <c r="G1" s="20" t="s">
        <v>60</v>
      </c>
    </row>
    <row r="2" spans="2:8" ht="6.75" customHeight="1" x14ac:dyDescent="0.2">
      <c r="B2" s="14"/>
      <c r="C2" s="14"/>
      <c r="D2" s="14"/>
      <c r="E2" s="15"/>
      <c r="F2" s="15"/>
      <c r="G2" s="15"/>
      <c r="H2" s="16"/>
    </row>
    <row r="3" spans="2:8" s="10" customFormat="1" ht="15" customHeight="1" x14ac:dyDescent="0.2">
      <c r="B3" s="42" t="s">
        <v>40</v>
      </c>
      <c r="C3" s="12"/>
      <c r="D3" s="12"/>
      <c r="E3" s="12"/>
      <c r="F3" s="13" t="s">
        <v>23</v>
      </c>
      <c r="G3" s="13" t="s">
        <v>24</v>
      </c>
    </row>
    <row r="4" spans="2:8" ht="24" customHeight="1" x14ac:dyDescent="0.2">
      <c r="B4" s="42"/>
      <c r="C4" s="11"/>
      <c r="D4" s="11"/>
      <c r="E4" s="11"/>
      <c r="F4" s="44">
        <f>SUM(F11, F18, F25, F33)</f>
        <v>1936</v>
      </c>
      <c r="G4" s="44">
        <f>SUM(G11,G18,G25, G33)</f>
        <v>1831</v>
      </c>
    </row>
    <row r="5" spans="2:8" ht="15" customHeight="1" x14ac:dyDescent="0.2">
      <c r="B5" s="2"/>
      <c r="C5" s="2"/>
      <c r="D5" s="2"/>
      <c r="E5" s="2"/>
      <c r="F5" s="2"/>
      <c r="G5" s="2"/>
    </row>
    <row r="6" spans="2:8" ht="20.100000000000001" customHeight="1" x14ac:dyDescent="0.2">
      <c r="B6" s="22" t="s">
        <v>41</v>
      </c>
      <c r="C6" s="21"/>
      <c r="D6" s="21"/>
      <c r="E6" s="21"/>
      <c r="F6" s="21"/>
      <c r="G6" s="21"/>
    </row>
    <row r="7" spans="2:8" ht="20.100000000000001" customHeight="1" x14ac:dyDescent="0.2">
      <c r="B7" s="23" t="s">
        <v>42</v>
      </c>
      <c r="C7" s="23" t="s">
        <v>46</v>
      </c>
      <c r="D7" s="23" t="s">
        <v>47</v>
      </c>
      <c r="E7" s="23" t="s">
        <v>58</v>
      </c>
      <c r="F7" s="23" t="s">
        <v>59</v>
      </c>
      <c r="G7" s="23" t="s">
        <v>61</v>
      </c>
    </row>
    <row r="8" spans="2:8" ht="15.95" customHeight="1" x14ac:dyDescent="0.2">
      <c r="B8" s="23">
        <v>300</v>
      </c>
      <c r="C8" s="23">
        <v>278</v>
      </c>
      <c r="D8" s="23" t="s">
        <v>48</v>
      </c>
      <c r="E8" s="46">
        <v>5</v>
      </c>
      <c r="F8" s="46">
        <f>B8*E8</f>
        <v>1500</v>
      </c>
      <c r="G8" s="46">
        <f>C8*E8</f>
        <v>1390</v>
      </c>
    </row>
    <row r="9" spans="2:8" ht="15.95" customHeight="1" x14ac:dyDescent="0.2">
      <c r="B9" s="23">
        <v>197</v>
      </c>
      <c r="C9" s="23">
        <v>195</v>
      </c>
      <c r="D9" s="23" t="s">
        <v>49</v>
      </c>
      <c r="E9" s="46">
        <v>2</v>
      </c>
      <c r="F9" s="46">
        <f>B9*E9</f>
        <v>394</v>
      </c>
      <c r="G9" s="46">
        <f>C9*E9</f>
        <v>390</v>
      </c>
    </row>
    <row r="10" spans="2:8" ht="15.75" customHeight="1" x14ac:dyDescent="0.2">
      <c r="B10" s="23">
        <v>42</v>
      </c>
      <c r="C10" s="23">
        <v>51</v>
      </c>
      <c r="D10" s="23" t="s">
        <v>50</v>
      </c>
      <c r="E10" s="46">
        <v>1</v>
      </c>
      <c r="F10" s="46">
        <f>B10*E10</f>
        <v>42</v>
      </c>
      <c r="G10" s="46">
        <f>C10*E10</f>
        <v>51</v>
      </c>
    </row>
    <row r="11" spans="2:8" ht="15.95" customHeight="1" x14ac:dyDescent="0.2">
      <c r="B11" s="25" t="s">
        <v>7</v>
      </c>
      <c r="C11" s="25"/>
      <c r="D11" s="25"/>
      <c r="E11" s="25"/>
      <c r="F11" s="48">
        <f>SUBTOTAL(109,Tablo9[Tahmini Gelir])</f>
        <v>1936</v>
      </c>
      <c r="G11" s="48">
        <f>SUBTOTAL(109,Tablo9[Fiili Gelir])</f>
        <v>1831</v>
      </c>
    </row>
    <row r="12" spans="2:8" ht="15" customHeight="1" x14ac:dyDescent="0.2">
      <c r="B12" s="2"/>
      <c r="C12" s="2"/>
      <c r="D12" s="2"/>
      <c r="E12" s="2"/>
      <c r="F12" s="2"/>
      <c r="G12" s="2"/>
    </row>
    <row r="13" spans="2:8" ht="20.100000000000001" customHeight="1" x14ac:dyDescent="0.2">
      <c r="B13" s="22" t="s">
        <v>43</v>
      </c>
      <c r="C13" s="21"/>
      <c r="D13" s="21"/>
      <c r="E13" s="21"/>
      <c r="F13" s="21"/>
      <c r="G13" s="21"/>
    </row>
    <row r="14" spans="2:8" ht="20.100000000000001" customHeight="1" x14ac:dyDescent="0.2">
      <c r="B14" s="23" t="s">
        <v>42</v>
      </c>
      <c r="C14" s="23" t="s">
        <v>46</v>
      </c>
      <c r="D14" s="23" t="s">
        <v>47</v>
      </c>
      <c r="E14" s="23" t="s">
        <v>58</v>
      </c>
      <c r="F14" s="23" t="s">
        <v>59</v>
      </c>
      <c r="G14" s="23" t="s">
        <v>61</v>
      </c>
    </row>
    <row r="15" spans="2:8" ht="15.95" customHeight="1" x14ac:dyDescent="0.2">
      <c r="B15" s="23">
        <v>12</v>
      </c>
      <c r="C15" s="23"/>
      <c r="D15" s="23" t="s">
        <v>51</v>
      </c>
      <c r="E15" s="46"/>
      <c r="F15" s="46">
        <f>B15*E15</f>
        <v>0</v>
      </c>
      <c r="G15" s="46">
        <f>C15*E15</f>
        <v>0</v>
      </c>
    </row>
    <row r="16" spans="2:8" ht="15.95" customHeight="1" x14ac:dyDescent="0.2">
      <c r="B16" s="23"/>
      <c r="C16" s="23">
        <v>158</v>
      </c>
      <c r="D16" s="23" t="s">
        <v>52</v>
      </c>
      <c r="E16" s="46"/>
      <c r="F16" s="46">
        <f>B16*E16</f>
        <v>0</v>
      </c>
      <c r="G16" s="46">
        <f>C16*E16</f>
        <v>0</v>
      </c>
    </row>
    <row r="17" spans="2:7" ht="15.95" customHeight="1" x14ac:dyDescent="0.2">
      <c r="B17" s="23">
        <v>4</v>
      </c>
      <c r="C17" s="23"/>
      <c r="D17" s="23" t="s">
        <v>53</v>
      </c>
      <c r="E17" s="46"/>
      <c r="F17" s="46">
        <f>B17*E17</f>
        <v>0</v>
      </c>
      <c r="G17" s="46">
        <f>C17*E17</f>
        <v>0</v>
      </c>
    </row>
    <row r="18" spans="2:7" ht="15.95" customHeight="1" x14ac:dyDescent="0.2">
      <c r="B18" s="23" t="s">
        <v>7</v>
      </c>
      <c r="C18" s="23"/>
      <c r="D18" s="23"/>
      <c r="E18" s="23"/>
      <c r="F18" s="46">
        <f>SUBTOTAL(109,Tablo10[Tahmini Gelir])</f>
        <v>0</v>
      </c>
      <c r="G18" s="46">
        <f>SUBTOTAL(109,Tablo10[Fiili Gelir])</f>
        <v>0</v>
      </c>
    </row>
    <row r="19" spans="2:7" ht="15" customHeight="1" x14ac:dyDescent="0.2">
      <c r="B19" s="24"/>
      <c r="C19" s="24"/>
      <c r="D19" s="24"/>
      <c r="E19" s="24"/>
      <c r="F19" s="24"/>
      <c r="G19" s="24"/>
    </row>
    <row r="20" spans="2:7" ht="20.100000000000001" customHeight="1" x14ac:dyDescent="0.2">
      <c r="B20" s="22" t="s">
        <v>44</v>
      </c>
      <c r="C20" s="21"/>
      <c r="D20" s="21"/>
      <c r="E20" s="21"/>
      <c r="F20" s="21"/>
      <c r="G20" s="21"/>
    </row>
    <row r="21" spans="2:7" ht="20.100000000000001" customHeight="1" x14ac:dyDescent="0.2">
      <c r="B21" s="23" t="s">
        <v>42</v>
      </c>
      <c r="C21" s="23" t="s">
        <v>46</v>
      </c>
      <c r="D21" s="23" t="s">
        <v>47</v>
      </c>
      <c r="E21" s="23" t="s">
        <v>58</v>
      </c>
      <c r="F21" s="23" t="s">
        <v>59</v>
      </c>
      <c r="G21" s="23" t="s">
        <v>61</v>
      </c>
    </row>
    <row r="22" spans="2:7" ht="15.95" customHeight="1" x14ac:dyDescent="0.2">
      <c r="B22" s="23">
        <v>23</v>
      </c>
      <c r="C22" s="23"/>
      <c r="D22" s="23" t="s">
        <v>54</v>
      </c>
      <c r="E22" s="46"/>
      <c r="F22" s="46">
        <f>B22*E22</f>
        <v>0</v>
      </c>
      <c r="G22" s="46">
        <f>C22*E22</f>
        <v>0</v>
      </c>
    </row>
    <row r="23" spans="2:7" ht="15.95" customHeight="1" x14ac:dyDescent="0.2">
      <c r="B23" s="23">
        <v>354</v>
      </c>
      <c r="C23" s="23"/>
      <c r="D23" s="23" t="s">
        <v>55</v>
      </c>
      <c r="E23" s="46"/>
      <c r="F23" s="46">
        <f>B23*E23</f>
        <v>0</v>
      </c>
      <c r="G23" s="46">
        <f>C23*E23</f>
        <v>0</v>
      </c>
    </row>
    <row r="24" spans="2:7" ht="15.95" customHeight="1" x14ac:dyDescent="0.2">
      <c r="B24" s="23">
        <v>56</v>
      </c>
      <c r="C24" s="23"/>
      <c r="D24" s="23" t="s">
        <v>56</v>
      </c>
      <c r="E24" s="46"/>
      <c r="F24" s="46">
        <f>B24*E24</f>
        <v>0</v>
      </c>
      <c r="G24" s="46">
        <f>C24*E24</f>
        <v>0</v>
      </c>
    </row>
    <row r="25" spans="2:7" ht="15.95" customHeight="1" x14ac:dyDescent="0.2">
      <c r="B25" s="23" t="s">
        <v>7</v>
      </c>
      <c r="C25" s="23"/>
      <c r="D25" s="23"/>
      <c r="E25" s="23"/>
      <c r="F25" s="46">
        <f>SUBTOTAL(109,Tablo11[Tahmini Gelir])</f>
        <v>0</v>
      </c>
      <c r="G25" s="46">
        <f>SUBTOTAL(109,Tablo11[Fiili Gelir])</f>
        <v>0</v>
      </c>
    </row>
    <row r="26" spans="2:7" ht="15" customHeight="1" x14ac:dyDescent="0.2">
      <c r="B26" s="24"/>
      <c r="C26" s="24"/>
      <c r="D26" s="24"/>
      <c r="E26" s="24"/>
      <c r="F26" s="24"/>
      <c r="G26" s="24"/>
    </row>
    <row r="27" spans="2:7" ht="20.100000000000001" customHeight="1" x14ac:dyDescent="0.2">
      <c r="B27" s="22" t="s">
        <v>45</v>
      </c>
      <c r="C27" s="21"/>
      <c r="D27" s="21"/>
      <c r="E27" s="21"/>
      <c r="F27" s="21"/>
      <c r="G27" s="21"/>
    </row>
    <row r="28" spans="2:7" ht="20.100000000000001" customHeight="1" x14ac:dyDescent="0.2">
      <c r="B28" s="23" t="s">
        <v>42</v>
      </c>
      <c r="C28" s="23" t="s">
        <v>46</v>
      </c>
      <c r="D28" s="23" t="s">
        <v>47</v>
      </c>
      <c r="E28" s="23" t="s">
        <v>58</v>
      </c>
      <c r="F28" s="23" t="s">
        <v>59</v>
      </c>
      <c r="G28" s="23" t="s">
        <v>61</v>
      </c>
    </row>
    <row r="29" spans="2:7" ht="15.95" customHeight="1" x14ac:dyDescent="0.2">
      <c r="B29" s="23"/>
      <c r="C29" s="23"/>
      <c r="D29" s="23" t="s">
        <v>57</v>
      </c>
      <c r="E29" s="46"/>
      <c r="F29" s="46">
        <f>B29*E29</f>
        <v>0</v>
      </c>
      <c r="G29" s="46">
        <f>C29*E29</f>
        <v>0</v>
      </c>
    </row>
    <row r="30" spans="2:7" ht="15.95" customHeight="1" x14ac:dyDescent="0.2">
      <c r="B30" s="23">
        <v>123</v>
      </c>
      <c r="C30" s="23"/>
      <c r="D30" s="23" t="s">
        <v>57</v>
      </c>
      <c r="E30" s="46"/>
      <c r="F30" s="46">
        <f>B30*E30</f>
        <v>0</v>
      </c>
      <c r="G30" s="46">
        <f>C30*E30</f>
        <v>0</v>
      </c>
    </row>
    <row r="31" spans="2:7" ht="15.95" customHeight="1" x14ac:dyDescent="0.2">
      <c r="B31" s="23"/>
      <c r="C31" s="23"/>
      <c r="D31" s="23" t="s">
        <v>57</v>
      </c>
      <c r="E31" s="46"/>
      <c r="F31" s="46">
        <f>B31*E31</f>
        <v>0</v>
      </c>
      <c r="G31" s="46">
        <f>C31*E31</f>
        <v>0</v>
      </c>
    </row>
    <row r="32" spans="2:7" ht="15.95" customHeight="1" x14ac:dyDescent="0.2">
      <c r="B32" s="23">
        <v>13</v>
      </c>
      <c r="C32" s="23"/>
      <c r="D32" s="23" t="s">
        <v>57</v>
      </c>
      <c r="E32" s="46"/>
      <c r="F32" s="46">
        <f>B32*E32</f>
        <v>0</v>
      </c>
      <c r="G32" s="46">
        <f>C32*E32</f>
        <v>0</v>
      </c>
    </row>
    <row r="33" spans="2:7" ht="15.95" customHeight="1" x14ac:dyDescent="0.2">
      <c r="B33" s="23" t="s">
        <v>7</v>
      </c>
      <c r="C33" s="23"/>
      <c r="D33" s="23"/>
      <c r="E33" s="23"/>
      <c r="F33" s="46">
        <f>SUBTOTAL(109,Tablo12[Tahmini Gelir])</f>
        <v>0</v>
      </c>
      <c r="G33" s="46">
        <f>SUBTOTAL(109,Tablo12[Fiili Gelir])</f>
        <v>0</v>
      </c>
    </row>
  </sheetData>
  <mergeCells count="2">
    <mergeCell ref="B3:B4"/>
    <mergeCell ref="B1:D1"/>
  </mergeCells>
  <phoneticPr fontId="2" type="noConversion"/>
  <printOptions horizontalCentered="1"/>
  <pageMargins left="0.75" right="0.75" top="1" bottom="1" header="0.5" footer="0.5"/>
  <pageSetup paperSize="9" scale="86" fitToHeight="0" orientation="landscape" r:id="rId1"/>
  <headerFooter alignWithMargins="0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79998168889431442"/>
    <pageSetUpPr fitToPage="1"/>
  </sheetPr>
  <dimension ref="B1:G9"/>
  <sheetViews>
    <sheetView showGridLines="0" zoomScaleNormal="100" workbookViewId="0"/>
  </sheetViews>
  <sheetFormatPr defaultColWidth="9.140625" defaultRowHeight="12.75" x14ac:dyDescent="0.2"/>
  <cols>
    <col min="1" max="1" width="5.28515625" style="1" customWidth="1"/>
    <col min="2" max="7" width="23.140625" style="1" customWidth="1"/>
    <col min="8" max="9" width="5.28515625" style="1" customWidth="1"/>
    <col min="10" max="16384" width="9.140625" style="1"/>
  </cols>
  <sheetData>
    <row r="1" spans="2:7" ht="36.75" customHeight="1" x14ac:dyDescent="0.4">
      <c r="B1" s="43" t="s">
        <v>0</v>
      </c>
      <c r="C1" s="43"/>
      <c r="D1" s="43"/>
      <c r="E1" s="28"/>
      <c r="F1" s="28"/>
      <c r="G1" s="29" t="s">
        <v>64</v>
      </c>
    </row>
    <row r="2" spans="2:7" ht="21" customHeight="1" x14ac:dyDescent="0.2">
      <c r="B2" s="27"/>
      <c r="C2" s="27"/>
      <c r="D2" s="27"/>
      <c r="E2" s="27"/>
      <c r="F2" s="27"/>
      <c r="G2" s="26" t="s">
        <v>65</v>
      </c>
    </row>
    <row r="3" spans="2:7" ht="6.75" customHeight="1" x14ac:dyDescent="0.2">
      <c r="B3" s="14"/>
      <c r="C3" s="14"/>
      <c r="D3" s="14"/>
      <c r="E3" s="15"/>
      <c r="F3" s="15"/>
      <c r="G3" s="15"/>
    </row>
    <row r="4" spans="2:7" x14ac:dyDescent="0.2">
      <c r="B4" s="2"/>
      <c r="C4" s="2"/>
      <c r="D4" s="3"/>
    </row>
    <row r="5" spans="2:7" ht="20.100000000000001" customHeight="1" x14ac:dyDescent="0.2">
      <c r="B5" s="34"/>
      <c r="C5" s="31" t="s">
        <v>23</v>
      </c>
      <c r="D5" s="30" t="s">
        <v>24</v>
      </c>
    </row>
    <row r="6" spans="2:7" ht="15.95" customHeight="1" x14ac:dyDescent="0.2">
      <c r="B6" s="35" t="s">
        <v>62</v>
      </c>
      <c r="C6" s="49">
        <f>Gelir!F4</f>
        <v>1936</v>
      </c>
      <c r="D6" s="50">
        <f>Gelir!G4</f>
        <v>1831</v>
      </c>
    </row>
    <row r="7" spans="2:7" ht="15.95" customHeight="1" x14ac:dyDescent="0.2">
      <c r="B7" s="36" t="s">
        <v>63</v>
      </c>
      <c r="C7" s="51">
        <f>Giderler!G4</f>
        <v>882</v>
      </c>
      <c r="D7" s="52">
        <f>Giderler!H4</f>
        <v>333</v>
      </c>
    </row>
    <row r="8" spans="2:7" ht="15" x14ac:dyDescent="0.2">
      <c r="B8" s="4"/>
      <c r="C8" s="32"/>
      <c r="D8" s="33"/>
    </row>
    <row r="9" spans="2:7" ht="33" customHeight="1" x14ac:dyDescent="0.2">
      <c r="B9" s="37" t="s">
        <v>66</v>
      </c>
      <c r="C9" s="53">
        <f>C6-C7</f>
        <v>1054</v>
      </c>
      <c r="D9" s="54">
        <f>D6-D7</f>
        <v>1498</v>
      </c>
    </row>
  </sheetData>
  <mergeCells count="1">
    <mergeCell ref="B1:D1"/>
  </mergeCells>
  <phoneticPr fontId="2" type="noConversion"/>
  <printOptions horizontalCentered="1"/>
  <pageMargins left="0.75" right="0.75" top="1" bottom="1" header="0.5" footer="0.5"/>
  <pageSetup paperSize="9"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Giderler</vt:lpstr>
      <vt:lpstr>Gelir</vt:lpstr>
      <vt:lpstr>Kâr - Zarar Özeti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2017-12-27T06:30:46Z</dcterms:created>
  <dcterms:modified xsi:type="dcterms:W3CDTF">2019-06-05T11:51:14Z</dcterms:modified>
</cp:coreProperties>
</file>