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4"/>
  <workbookPr codeName="ThisWorkbook" hidePivotFieldList="1"/>
  <mc:AlternateContent xmlns:mc="http://schemas.openxmlformats.org/markup-compatibility/2006">
    <mc:Choice Requires="x15">
      <x15ac:absPath xmlns:x15ac="http://schemas.microsoft.com/office/spreadsheetml/2010/11/ac" url="\\Deli\projects\Office_Online\technicians\IMartisek\Bugs\bugfixing\puf\tr-TR\target\"/>
    </mc:Choice>
  </mc:AlternateContent>
  <bookViews>
    <workbookView xWindow="0" yWindow="0" windowWidth="28800" windowHeight="14160" tabRatio="784" activeTab="1"/>
  </bookViews>
  <sheets>
    <sheet name="ipuçları" sheetId="16" r:id="rId1"/>
    <sheet name="özet" sheetId="2" r:id="rId2"/>
    <sheet name="oca" sheetId="3" r:id="rId3"/>
    <sheet name="şub" sheetId="4" r:id="rId4"/>
    <sheet name="mar" sheetId="5" r:id="rId5"/>
    <sheet name="nis" sheetId="6" r:id="rId6"/>
    <sheet name="may" sheetId="7" r:id="rId7"/>
    <sheet name="haz" sheetId="8" r:id="rId8"/>
    <sheet name="tem" sheetId="9" r:id="rId9"/>
    <sheet name="ağu" sheetId="10" r:id="rId10"/>
    <sheet name="eyl" sheetId="11" r:id="rId11"/>
    <sheet name="eki" sheetId="12" r:id="rId12"/>
    <sheet name="kas" sheetId="13" r:id="rId13"/>
    <sheet name="ara" sheetId="14" r:id="rId14"/>
  </sheets>
  <definedNames>
    <definedName name="GiderKategorileri">GiderÖzeti[Giderler]</definedName>
    <definedName name="SütunBaşlığı10">AğuGid[[#Headers],[Tarih]]</definedName>
    <definedName name="SütunBaşlığı11">EylGid[[#Headers],[Tarih]]</definedName>
    <definedName name="SütunBaşlığı12">EkiGid[[#Headers],[Tarih]]</definedName>
    <definedName name="SütunBaşlığı13">KasGid[[#Headers],[Tarih]]</definedName>
    <definedName name="SütunBaşlığı14">AraGid[[#Headers],[Tarih]]</definedName>
    <definedName name="SütunBaşlığı2">GiderÖzeti[[#Headers],[Giderler]]</definedName>
    <definedName name="SütunBaşlığı3">OcaGid[[#Headers],[Tarih]]</definedName>
    <definedName name="SütunBaşlığı4">ŞuGid[[#Headers],[Tarih]]</definedName>
    <definedName name="SütunBaşlığı5">MarGid[[#Headers],[Tarih]]</definedName>
    <definedName name="SütunBaşlığı6">NisGid[[#Headers],[Tarih]]</definedName>
    <definedName name="SütunBaşlığı7">MayGid[[#Headers],[Tarih]]</definedName>
    <definedName name="SütunBaşlığı8">HazGid[[#Headers],[Tarih]]</definedName>
    <definedName name="SütunBaşlığı9">TemGid[[#Headers],[Tarih]]</definedName>
    <definedName name="_xlnm.Print_Titles" localSheetId="9">oca!$2:$2</definedName>
    <definedName name="_xlnm.Print_Titles" localSheetId="13">ara!$2:$2</definedName>
    <definedName name="_xlnm.Print_Titles" localSheetId="11">eki!$2:$2</definedName>
    <definedName name="_xlnm.Print_Titles" localSheetId="10">eyl!$2:$2</definedName>
    <definedName name="_xlnm.Print_Titles" localSheetId="7">haz!$2:$2</definedName>
    <definedName name="_xlnm.Print_Titles" localSheetId="12">kas!$2:$2</definedName>
    <definedName name="_xlnm.Print_Titles" localSheetId="4">mar!$2:$2</definedName>
    <definedName name="_xlnm.Print_Titles" localSheetId="6">may!$2:$2</definedName>
    <definedName name="_xlnm.Print_Titles" localSheetId="5">nis!$2:$2</definedName>
    <definedName name="_xlnm.Print_Titles" localSheetId="2">ağu!$2:$2</definedName>
    <definedName name="_xlnm.Print_Titles" localSheetId="1">özet!$4:$4</definedName>
    <definedName name="_xlnm.Print_Titles" localSheetId="3">şub!$2:$2</definedName>
    <definedName name="_xlnm.Print_Titles" localSheetId="8">tem!$2:$2</definedName>
  </definedNames>
  <calcPr calcId="162913"/>
</workbook>
</file>

<file path=xl/calcChain.xml><?xml version="1.0" encoding="utf-8"?>
<calcChain xmlns="http://schemas.openxmlformats.org/spreadsheetml/2006/main">
  <c r="A18" i="16" l="1"/>
  <c r="A17" i="16"/>
  <c r="A16" i="16"/>
  <c r="A15" i="16"/>
  <c r="A14" i="16"/>
  <c r="A10" i="16"/>
  <c r="A9" i="16"/>
  <c r="A8" i="16"/>
  <c r="A7" i="16"/>
  <c r="B6" i="2" l="1"/>
  <c r="C6" i="2"/>
  <c r="D6" i="2"/>
  <c r="E6" i="2"/>
  <c r="F6" i="2"/>
  <c r="G6" i="2"/>
  <c r="H6" i="2"/>
  <c r="I6" i="2"/>
  <c r="J6" i="2"/>
  <c r="K6" i="2"/>
  <c r="L6" i="2"/>
  <c r="M6" i="2"/>
  <c r="B7" i="2"/>
  <c r="C7" i="2"/>
  <c r="D7" i="2"/>
  <c r="E7" i="2"/>
  <c r="F7" i="2"/>
  <c r="G7" i="2"/>
  <c r="H7" i="2"/>
  <c r="I7" i="2"/>
  <c r="J7" i="2"/>
  <c r="K7" i="2"/>
  <c r="L7" i="2"/>
  <c r="M7" i="2"/>
  <c r="B8" i="2"/>
  <c r="C8" i="2"/>
  <c r="D8" i="2"/>
  <c r="E8" i="2"/>
  <c r="F8" i="2"/>
  <c r="G8" i="2"/>
  <c r="H8" i="2"/>
  <c r="I8" i="2"/>
  <c r="J8" i="2"/>
  <c r="K8" i="2"/>
  <c r="L8" i="2"/>
  <c r="M8" i="2"/>
  <c r="B9" i="2"/>
  <c r="C9" i="2"/>
  <c r="D9" i="2"/>
  <c r="E9" i="2"/>
  <c r="F9" i="2"/>
  <c r="G9" i="2"/>
  <c r="H9" i="2"/>
  <c r="I9" i="2"/>
  <c r="J9" i="2"/>
  <c r="K9" i="2"/>
  <c r="L9" i="2"/>
  <c r="M9" i="2"/>
  <c r="M5" i="2"/>
  <c r="L5" i="2"/>
  <c r="K5" i="2"/>
  <c r="J5" i="2"/>
  <c r="I5" i="2"/>
  <c r="H5" i="2"/>
  <c r="G5" i="2"/>
  <c r="F5" i="2"/>
  <c r="E5" i="2"/>
  <c r="D5" i="2"/>
  <c r="C5" i="2"/>
  <c r="B5" i="2"/>
  <c r="C9" i="4"/>
  <c r="C9" i="5"/>
  <c r="C9" i="6"/>
  <c r="C9" i="7"/>
  <c r="C9" i="8"/>
  <c r="C9" i="9"/>
  <c r="C9" i="10"/>
  <c r="C9" i="11"/>
  <c r="C9" i="12"/>
  <c r="C9" i="13"/>
  <c r="C9" i="14"/>
  <c r="C9" i="3"/>
  <c r="G10" i="2" l="1"/>
  <c r="K10" i="2"/>
  <c r="N6" i="2"/>
  <c r="F10" i="2"/>
  <c r="J10" i="2"/>
  <c r="N7" i="2"/>
  <c r="B10" i="2"/>
  <c r="N8" i="2"/>
  <c r="D10" i="2"/>
  <c r="H10" i="2"/>
  <c r="L10" i="2"/>
  <c r="N9" i="2"/>
  <c r="E10" i="2"/>
  <c r="I10" i="2"/>
  <c r="M10" i="2"/>
  <c r="N5" i="2"/>
  <c r="N10" i="2" s="1"/>
  <c r="C10" i="2"/>
  <c r="A4" i="14" l="1"/>
  <c r="A3" i="14"/>
  <c r="A4" i="13"/>
  <c r="A3" i="13"/>
  <c r="A4" i="12"/>
  <c r="A3" i="12"/>
  <c r="A4" i="11"/>
  <c r="A3" i="11"/>
  <c r="A4" i="10"/>
  <c r="A3" i="10"/>
  <c r="A4" i="9"/>
  <c r="A3" i="9"/>
  <c r="A4" i="8"/>
  <c r="A3" i="8"/>
  <c r="A4" i="7"/>
  <c r="A3" i="7"/>
  <c r="A4" i="6"/>
  <c r="A3" i="6"/>
  <c r="A4" i="5"/>
  <c r="A3" i="5"/>
  <c r="A4" i="4"/>
  <c r="A3" i="4"/>
  <c r="A4" i="3"/>
  <c r="A3" i="3"/>
</calcChain>
</file>

<file path=xl/sharedStrings.xml><?xml version="1.0" encoding="utf-8"?>
<sst xmlns="http://schemas.openxmlformats.org/spreadsheetml/2006/main" count="260" uniqueCount="52">
  <si>
    <t>ŞABLON İPUÇLARI</t>
  </si>
  <si>
    <t>Gider Eğilimleri özet sayfası ve aylık gider ayrıntıları arasında geçiş yapmanın kolay bir yolu var mı?</t>
  </si>
  <si>
    <r>
      <t xml:space="preserve">Belirli bir ayın giderlerine hızla gitmek için, </t>
    </r>
    <r>
      <rPr>
        <b/>
        <sz val="11"/>
        <color theme="1"/>
        <rFont val="Calibri"/>
        <family val="2"/>
        <scheme val="minor"/>
      </rPr>
      <t>B2</t>
    </r>
    <r>
      <rPr>
        <sz val="11"/>
        <color theme="1"/>
        <rFont val="Calibri"/>
        <family val="2"/>
        <scheme val="minor"/>
      </rPr>
      <t xml:space="preserve"> hücresindeki </t>
    </r>
    <r>
      <rPr>
        <b/>
        <sz val="11"/>
        <color theme="1"/>
        <rFont val="Calibri"/>
        <family val="2"/>
        <scheme val="minor"/>
      </rPr>
      <t>Oca</t>
    </r>
    <r>
      <rPr>
        <sz val="11"/>
        <color theme="1"/>
        <rFont val="Calibri"/>
        <family val="2"/>
        <scheme val="minor"/>
      </rPr>
      <t xml:space="preserve"> gezinti bağlantısı gibi grafiğin üzerindeki ilişkili gezinti bağlantısına tıklayın. Daha sonra Gider Eğilimleri çalışma sayfasına dönmek için </t>
    </r>
    <r>
      <rPr>
        <b/>
        <sz val="11"/>
        <color theme="1"/>
        <rFont val="Calibri"/>
        <family val="2"/>
        <scheme val="minor"/>
      </rPr>
      <t>D1</t>
    </r>
    <r>
      <rPr>
        <sz val="11"/>
        <color theme="1"/>
        <rFont val="Calibri"/>
        <family val="2"/>
        <scheme val="minor"/>
      </rPr>
      <t xml:space="preserve"> hücresindeki </t>
    </r>
    <r>
      <rPr>
        <b/>
        <sz val="11"/>
        <color theme="1"/>
        <rFont val="Calibri"/>
        <family val="2"/>
        <scheme val="minor"/>
      </rPr>
      <t>Özet</t>
    </r>
    <r>
      <rPr>
        <sz val="11"/>
        <color theme="1"/>
        <rFont val="Calibri"/>
        <family val="2"/>
        <scheme val="minor"/>
      </rPr>
      <t xml:space="preserve"> gezinti bağlantısına tıklayın. </t>
    </r>
  </si>
  <si>
    <r>
      <t xml:space="preserve">Bu ipuçları çalışma sayfasına dönmek için özet çalışma sayfasında </t>
    </r>
    <r>
      <rPr>
        <b/>
        <sz val="11"/>
        <color theme="1"/>
        <rFont val="Calibri"/>
        <family val="2"/>
        <scheme val="minor"/>
      </rPr>
      <t>N2</t>
    </r>
    <r>
      <rPr>
        <sz val="11"/>
        <color theme="1"/>
        <rFont val="Calibri"/>
        <family val="2"/>
        <scheme val="minor"/>
      </rPr>
      <t xml:space="preserve"> hücresini seçin. Tüm ay çalışma sayfalarından </t>
    </r>
    <r>
      <rPr>
        <b/>
        <sz val="11"/>
        <color theme="1"/>
        <rFont val="Calibri"/>
        <family val="2"/>
        <scheme val="minor"/>
      </rPr>
      <t>E1</t>
    </r>
    <r>
      <rPr>
        <sz val="11"/>
        <color theme="1"/>
        <rFont val="Calibri"/>
        <family val="2"/>
        <scheme val="minor"/>
      </rPr>
      <t xml:space="preserve"> hücresini seçin.</t>
    </r>
  </si>
  <si>
    <t>Gider Özetine yeni bir Gider türünü veya yeni aylık giderleri nasıl ekleyebilirim?</t>
  </si>
  <si>
    <t>Grafiğin altındaki Gider Özeti ve her ayın gider ayrıntısı Excel tablolarıdır. Excel tablosuna yeni satır eklemek için aşağıdakilerden birini yapın:</t>
  </si>
  <si>
    <t>Giderin geçerli olduğu ayın çalışma sayfasına her bir gider türünün gider tutarını ekleyin.</t>
  </si>
  <si>
    <t xml:space="preserve">örneğin: “Gider 1” Ocak Haziran ayları arasında ve Aralık ayında gerçekleşir. </t>
  </si>
  <si>
    <t>GİDER EĞİLİMLERİ</t>
  </si>
  <si>
    <t>Giderler</t>
  </si>
  <si>
    <t>Gider 1</t>
  </si>
  <si>
    <t>Gider 2</t>
  </si>
  <si>
    <t>Gider 3</t>
  </si>
  <si>
    <t>Gider 4</t>
  </si>
  <si>
    <t>Gider 5</t>
  </si>
  <si>
    <t>Toplam</t>
  </si>
  <si>
    <t>Oca</t>
  </si>
  <si>
    <t>Şub</t>
  </si>
  <si>
    <t>Mar</t>
  </si>
  <si>
    <t>Nis</t>
  </si>
  <si>
    <t>May</t>
  </si>
  <si>
    <t>Haz</t>
  </si>
  <si>
    <t>Tem</t>
  </si>
  <si>
    <t>Ağu</t>
  </si>
  <si>
    <t>Eyl</t>
  </si>
  <si>
    <t>Eki</t>
  </si>
  <si>
    <t>Kas</t>
  </si>
  <si>
    <t>Ara</t>
  </si>
  <si>
    <t>İpuçları</t>
  </si>
  <si>
    <t>Eğilim</t>
  </si>
  <si>
    <t>OCAK GİDERLERİ</t>
  </si>
  <si>
    <t>Tarih</t>
  </si>
  <si>
    <t>Satınalma Siparişi Numarası</t>
  </si>
  <si>
    <t>A-12345</t>
  </si>
  <si>
    <t>A-12346</t>
  </si>
  <si>
    <t>Tutar</t>
  </si>
  <si>
    <t>Özet</t>
  </si>
  <si>
    <t>Kategori</t>
  </si>
  <si>
    <t>Açıklama</t>
  </si>
  <si>
    <t>Malzemeler</t>
  </si>
  <si>
    <t>ŞUBAT GİDERLERİ</t>
  </si>
  <si>
    <t>MART GİDERLERİ</t>
  </si>
  <si>
    <t>NİSAN GİDERLERİ</t>
  </si>
  <si>
    <t>MAYIS GİDERLERİ</t>
  </si>
  <si>
    <t>HAZİRAN GİDERLERİ</t>
  </si>
  <si>
    <t>TEMMUZ GİDERLERİ</t>
  </si>
  <si>
    <t>AĞUSTOS GİDERLERİ</t>
  </si>
  <si>
    <t>EYLÜL GİDERLERİ</t>
  </si>
  <si>
    <t>EKİM GİDERLERİ</t>
  </si>
  <si>
    <t>KASIM GİDERLERİ</t>
  </si>
  <si>
    <t>ARALIK GİDERLERİ</t>
  </si>
  <si>
    <r>
      <rPr>
        <b/>
        <sz val="11"/>
        <color theme="1"/>
        <rFont val="Calibri"/>
        <family val="2"/>
        <charset val="162"/>
        <scheme val="minor"/>
      </rPr>
      <t>Özet</t>
    </r>
    <r>
      <rPr>
        <sz val="11"/>
        <color theme="1"/>
        <rFont val="Calibri"/>
        <family val="2"/>
        <charset val="162"/>
        <scheme val="minor"/>
      </rPr>
      <t xml:space="preserve"> çalışma sayfasındaki </t>
    </r>
    <r>
      <rPr>
        <b/>
        <sz val="11"/>
        <color theme="1"/>
        <rFont val="Calibri"/>
        <family val="2"/>
        <charset val="162"/>
        <scheme val="minor"/>
      </rPr>
      <t>Gider Özeti</t>
    </r>
    <r>
      <rPr>
        <sz val="11"/>
        <color theme="1"/>
        <rFont val="Calibri"/>
        <family val="2"/>
        <charset val="162"/>
        <scheme val="minor"/>
      </rPr>
      <t xml:space="preserve"> tablosunun </t>
    </r>
    <r>
      <rPr>
        <b/>
        <sz val="11"/>
        <color theme="1"/>
        <rFont val="Calibri"/>
        <family val="2"/>
        <charset val="162"/>
        <scheme val="minor"/>
      </rPr>
      <t>Giderler</t>
    </r>
    <r>
      <rPr>
        <sz val="11"/>
        <color theme="1"/>
        <rFont val="Calibri"/>
        <family val="2"/>
        <charset val="162"/>
        <scheme val="minor"/>
      </rPr>
      <t xml:space="preserve"> sütununa gider girin.</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</si>
</sst>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d/m/yy;@"/>
  </numFmts>
  <fonts count="12" x14ac:knownFonts="1">
    <font>
      <sz val="11"/>
      <color theme="1"/>
      <name val="Calibri"/>
      <family val="2"/>
      <scheme val="minor"/>
    </font>
    <font>
      <sz val="11"/>
      <color theme="1"/>
      <name val="Calibri"/>
      <family val="2"/>
      <charset val="162"/>
      <scheme val="minor"/>
    </font>
    <font>
      <sz val="10"/>
      <color theme="1"/>
      <name val="Calibri"/>
      <family val="2"/>
      <scheme val="minor"/>
    </font>
    <font>
      <b/>
      <sz val="11"/>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b/>
      <sz val="11"/>
      <color theme="1"/>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4" fillId="0" borderId="0" applyNumberFormat="0" applyFill="0" applyBorder="0" applyAlignment="0" applyProtection="0"/>
    <xf numFmtId="0" fontId="5" fillId="3" borderId="2" applyNumberFormat="0" applyProtection="0">
      <alignment horizontal="center" vertical="center"/>
    </xf>
    <xf numFmtId="0" fontId="9" fillId="0" borderId="0" applyNumberFormat="0" applyFill="0" applyProtection="0">
      <alignment horizontal="left" indent="1"/>
    </xf>
    <xf numFmtId="4" fontId="9" fillId="0" borderId="0" applyFill="0" applyProtection="0">
      <alignment horizontal="right" indent="1"/>
    </xf>
    <xf numFmtId="0" fontId="8" fillId="2" borderId="0" applyNumberFormat="0" applyBorder="0" applyProtection="0">
      <alignment vertical="center" wrapText="1"/>
    </xf>
    <xf numFmtId="0" fontId="6" fillId="3" borderId="0" applyNumberFormat="0" applyBorder="0" applyAlignment="0" applyProtection="0"/>
    <xf numFmtId="0" fontId="7" fillId="3" borderId="0" applyNumberFormat="0" applyBorder="0" applyAlignment="0" applyProtection="0"/>
    <xf numFmtId="0" fontId="10" fillId="0" borderId="0">
      <alignment horizontal="left" wrapText="1" indent="1"/>
    </xf>
    <xf numFmtId="4" fontId="10" fillId="0" borderId="0">
      <alignment horizontal="right" indent="1"/>
    </xf>
    <xf numFmtId="164" fontId="10" fillId="0" borderId="0">
      <alignment horizontal="left" indent="1"/>
    </xf>
    <xf numFmtId="0" fontId="2" fillId="0" borderId="0">
      <alignment horizontal="left" vertical="center" wrapText="1" indent="6"/>
    </xf>
    <xf numFmtId="0" fontId="10" fillId="0" borderId="0">
      <alignment horizontal="left" vertical="center" wrapText="1" indent="3"/>
    </xf>
  </cellStyleXfs>
  <cellXfs count="28">
    <xf numFmtId="0" fontId="0" fillId="0" borderId="0" xfId="0"/>
    <xf numFmtId="0" fontId="4" fillId="0" borderId="0" xfId="1"/>
    <xf numFmtId="0" fontId="10" fillId="0" borderId="0" xfId="8">
      <alignment horizontal="left" wrapText="1" indent="1"/>
    </xf>
    <xf numFmtId="0" fontId="9" fillId="0" borderId="0" xfId="3" applyFill="1">
      <alignment horizontal="left" indent="1"/>
    </xf>
    <xf numFmtId="0" fontId="4" fillId="0" borderId="0" xfId="1"/>
    <xf numFmtId="0" fontId="2" fillId="0" borderId="0" xfId="11">
      <alignment horizontal="left" vertical="center" wrapText="1" indent="6"/>
    </xf>
    <xf numFmtId="0" fontId="8" fillId="2" borderId="0" xfId="5">
      <alignment vertical="center" wrapText="1"/>
    </xf>
    <xf numFmtId="0" fontId="0" fillId="0" borderId="0" xfId="12" applyFont="1">
      <alignment horizontal="left" vertical="center" wrapText="1" indent="3"/>
    </xf>
    <xf numFmtId="0" fontId="9" fillId="0" borderId="0" xfId="0" applyFont="1" applyFill="1" applyBorder="1" applyAlignment="1">
      <alignment horizontal="left" indent="1"/>
    </xf>
    <xf numFmtId="4" fontId="9" fillId="0" borderId="0" xfId="0" applyNumberFormat="1" applyFont="1" applyFill="1" applyBorder="1" applyAlignment="1">
      <alignment horizontal="right" indent="1"/>
    </xf>
    <xf numFmtId="0" fontId="10" fillId="0" borderId="0" xfId="12" applyFont="1">
      <alignment horizontal="left" vertical="center" wrapText="1" indent="3"/>
    </xf>
    <xf numFmtId="0" fontId="10" fillId="0" borderId="0" xfId="0" applyFont="1"/>
    <xf numFmtId="0" fontId="10" fillId="0" borderId="0" xfId="11" applyFont="1" applyAlignment="1">
      <alignment horizontal="left" vertical="center" wrapText="1" indent="6"/>
    </xf>
    <xf numFmtId="0" fontId="10" fillId="0" borderId="0" xfId="11" applyFont="1">
      <alignment horizontal="left" vertical="center" wrapText="1" indent="6"/>
    </xf>
    <xf numFmtId="0" fontId="9" fillId="0" borderId="0" xfId="3">
      <alignment horizontal="left" indent="1"/>
    </xf>
    <xf numFmtId="0" fontId="6" fillId="3" borderId="2" xfId="6" applyBorder="1" applyAlignment="1">
      <alignment horizontal="center" vertical="center"/>
    </xf>
    <xf numFmtId="0" fontId="0" fillId="0" borderId="0" xfId="11" applyFont="1">
      <alignment horizontal="left" vertical="center" wrapText="1" indent="6"/>
    </xf>
    <xf numFmtId="0" fontId="0" fillId="0" borderId="0" xfId="0" applyAlignment="1">
      <alignment horizontal="left" indent="1"/>
    </xf>
    <xf numFmtId="0" fontId="10" fillId="0" borderId="0" xfId="0" applyFont="1" applyFill="1" applyBorder="1" applyAlignment="1">
      <alignment horizontal="left" indent="1"/>
    </xf>
    <xf numFmtId="4" fontId="10" fillId="0" borderId="0" xfId="0" applyNumberFormat="1" applyFont="1" applyFill="1" applyBorder="1" applyAlignment="1">
      <alignment horizontal="right" indent="1"/>
    </xf>
    <xf numFmtId="0" fontId="10" fillId="0" borderId="0" xfId="0" applyFont="1" applyFill="1" applyBorder="1"/>
    <xf numFmtId="4" fontId="10" fillId="0" borderId="0" xfId="9" applyNumberFormat="1">
      <alignment horizontal="right" indent="1"/>
    </xf>
    <xf numFmtId="165" fontId="10" fillId="0" borderId="0" xfId="10" applyNumberFormat="1">
      <alignment horizontal="left" indent="1"/>
    </xf>
    <xf numFmtId="0" fontId="10" fillId="0" borderId="0" xfId="0" applyNumberFormat="1" applyFont="1" applyFill="1" applyBorder="1" applyAlignment="1">
      <alignment horizontal="left" indent="1"/>
    </xf>
    <xf numFmtId="4" fontId="0" fillId="0" borderId="0" xfId="0" applyNumberFormat="1" applyAlignment="1">
      <alignment horizontal="right" indent="1"/>
    </xf>
    <xf numFmtId="0" fontId="4" fillId="0" borderId="0" xfId="1"/>
    <xf numFmtId="0" fontId="4" fillId="0" borderId="1" xfId="1" applyBorder="1"/>
    <xf numFmtId="0" fontId="1" fillId="0" borderId="0" xfId="12" applyFont="1">
      <alignment horizontal="left" vertical="center" wrapText="1" indent="3"/>
    </xf>
  </cellXfs>
  <cellStyles count="13">
    <cellStyle name="Ana Başlık" xfId="1" builtinId="15" customBuiltin="1"/>
    <cellStyle name="Başlık 1" xfId="2" builtinId="16" customBuiltin="1"/>
    <cellStyle name="Başlık 2" xfId="3" builtinId="17" customBuiltin="1"/>
    <cellStyle name="Başlık 3" xfId="4" builtinId="18" customBuiltin="1"/>
    <cellStyle name="Başlık 4" xfId="5" builtinId="19" customBuiltin="1"/>
    <cellStyle name="Girintili ipucu metni" xfId="11"/>
    <cellStyle name="İpucu metni" xfId="12"/>
    <cellStyle name="İzlenen Köprü" xfId="7" builtinId="9" customBuiltin="1"/>
    <cellStyle name="Köprü" xfId="6" builtinId="8" customBuiltin="1"/>
    <cellStyle name="Normal" xfId="0" builtinId="0" customBuiltin="1"/>
    <cellStyle name="Tablo ayrıntıları" xfId="8"/>
    <cellStyle name="Tablo numaraları" xfId="9"/>
    <cellStyle name="Tablo tarihi" xfId="10"/>
  </cellStyles>
  <dxfs count="112">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numFmt numFmtId="165" formatCode="d/m/yy;@"/>
    </dxf>
    <dxf>
      <alignment horizontal="right" vertical="bottom" textRotation="0" wrapText="0" indent="1" justifyLastLine="0" shrinkToFit="0" readingOrder="0"/>
    </dxf>
    <dxf>
      <numFmt numFmtId="4" formatCode="#,##0.00"/>
    </dxf>
    <dxf>
      <alignment horizontal="left" vertical="bottom" textRotation="0" wrapText="0" indent="1" justifyLastLine="0" shrinkToFit="0" readingOrder="0"/>
    </dxf>
    <dxf>
      <numFmt numFmtId="165" formatCode="d/m/yy;@"/>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numFmt numFmtId="0" formatCode="General"/>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4" formatCode="#,##0.00"/>
    </dxf>
    <dxf>
      <font>
        <b/>
        <i val="0"/>
        <strike val="0"/>
        <condense val="0"/>
        <extend val="0"/>
        <outline val="0"/>
        <shadow val="0"/>
        <u val="none"/>
        <vertAlign val="baseline"/>
        <sz val="11"/>
        <color theme="1"/>
        <name val="Century Gothic"/>
        <family val="2"/>
        <scheme val="maj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Özet Tablosu" defaultPivotStyle="PivotStyleLight16">
    <tableStyle name="styleCustomSlicer" pivot="0" table="0" count="10">
      <tableStyleElement type="wholeTable" dxfId="111"/>
      <tableStyleElement type="headerRow" dxfId="110"/>
    </tableStyle>
    <tableStyle name="Özet Tablosu" pivot="0" count="6">
      <tableStyleElement type="wholeTable" dxfId="109"/>
      <tableStyleElement type="headerRow" dxfId="108"/>
      <tableStyleElement type="totalRow" dxfId="107"/>
      <tableStyleElement type="firstColumn" dxfId="106"/>
      <tableStyleElement type="lastColumn" dxfId="105"/>
      <tableStyleElement type="firstColumnStripe" dxfId="10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Custom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46286529685804E-2"/>
          <c:y val="3.7210342265680076E-2"/>
          <c:w val="0.78649224115488003"/>
          <c:h val="0.93081834948977171"/>
        </c:manualLayout>
      </c:layout>
      <c:barChart>
        <c:barDir val="col"/>
        <c:grouping val="clustered"/>
        <c:varyColors val="0"/>
        <c:ser>
          <c:idx val="0"/>
          <c:order val="0"/>
          <c:tx>
            <c:strRef>
              <c:f>özet!$A$5</c:f>
              <c:strCache>
                <c:ptCount val="1"/>
                <c:pt idx="0">
                  <c:v>Gider 1</c:v>
                </c:pt>
              </c:strCache>
            </c:strRef>
          </c:tx>
          <c:spPr>
            <a:solidFill>
              <a:schemeClr val="tx1">
                <a:lumMod val="65000"/>
                <a:lumOff val="35000"/>
              </a:schemeClr>
            </a:solidFill>
            <a:ln>
              <a:noFill/>
            </a:ln>
          </c:spPr>
          <c:invertIfNegative val="0"/>
          <c:cat>
            <c:strRef>
              <c:extLst>
                <c:ext xmlns:c15="http://schemas.microsoft.com/office/drawing/2012/chart" uri="{02D57815-91ED-43cb-92C2-25804820EDAC}">
                  <c15:fullRef>
                    <c15:sqref>özet!$B$4:$O$4</c15:sqref>
                  </c15:fullRef>
                </c:ext>
              </c:extLst>
              <c:f>özet!$B$4:$M$4</c:f>
              <c:strCache>
                <c:ptCount val="12"/>
                <c:pt idx="0">
                  <c:v>Oca</c:v>
                </c:pt>
                <c:pt idx="1">
                  <c:v>Şub</c:v>
                </c:pt>
                <c:pt idx="2">
                  <c:v>Mar</c:v>
                </c:pt>
                <c:pt idx="3">
                  <c:v>Nis</c:v>
                </c:pt>
                <c:pt idx="4">
                  <c:v>May</c:v>
                </c:pt>
                <c:pt idx="5">
                  <c:v>Haz</c:v>
                </c:pt>
                <c:pt idx="6">
                  <c:v>Tem</c:v>
                </c:pt>
                <c:pt idx="7">
                  <c:v>Ağu</c:v>
                </c:pt>
                <c:pt idx="8">
                  <c:v>Eyl</c:v>
                </c:pt>
                <c:pt idx="9">
                  <c:v>Eki</c:v>
                </c:pt>
                <c:pt idx="10">
                  <c:v>Kas</c:v>
                </c:pt>
                <c:pt idx="11">
                  <c:v>Ara</c:v>
                </c:pt>
              </c:strCache>
            </c:strRef>
          </c:cat>
          <c:val>
            <c:numRef>
              <c:extLst>
                <c:ext xmlns:c15="http://schemas.microsoft.com/office/drawing/2012/chart" uri="{02D57815-91ED-43cb-92C2-25804820EDAC}">
                  <c15:fullRef>
                    <c15:sqref>özet!$B$5:$O$5</c15:sqref>
                  </c15:fullRef>
                </c:ext>
              </c:extLst>
              <c:f>özet!$B$5:$M$5</c:f>
              <c:numCache>
                <c:formatCode>#,##0.00</c:formatCode>
                <c:ptCount val="12"/>
                <c:pt idx="0">
                  <c:v>33</c:v>
                </c:pt>
                <c:pt idx="1">
                  <c:v>375</c:v>
                </c:pt>
                <c:pt idx="2">
                  <c:v>33</c:v>
                </c:pt>
                <c:pt idx="3">
                  <c:v>45</c:v>
                </c:pt>
                <c:pt idx="4">
                  <c:v>375</c:v>
                </c:pt>
                <c:pt idx="5">
                  <c:v>201</c:v>
                </c:pt>
                <c:pt idx="6">
                  <c:v>0</c:v>
                </c:pt>
                <c:pt idx="7">
                  <c:v>0</c:v>
                </c:pt>
                <c:pt idx="8">
                  <c:v>0</c:v>
                </c:pt>
                <c:pt idx="9">
                  <c:v>0</c:v>
                </c:pt>
                <c:pt idx="10">
                  <c:v>0</c:v>
                </c:pt>
                <c:pt idx="11">
                  <c:v>201</c:v>
                </c:pt>
              </c:numCache>
            </c:numRef>
          </c:val>
          <c:extLst>
            <c:ext xmlns:c16="http://schemas.microsoft.com/office/drawing/2014/chart" uri="{C3380CC4-5D6E-409C-BE32-E72D297353CC}">
              <c16:uniqueId val="{00000000-DFD0-4528-AE8C-51B058EA99EB}"/>
            </c:ext>
          </c:extLst>
        </c:ser>
        <c:ser>
          <c:idx val="1"/>
          <c:order val="1"/>
          <c:tx>
            <c:strRef>
              <c:f>özet!$A$6</c:f>
              <c:strCache>
                <c:ptCount val="1"/>
                <c:pt idx="0">
                  <c:v>Gider 2</c:v>
                </c:pt>
              </c:strCache>
            </c:strRef>
          </c:tx>
          <c:spPr>
            <a:solidFill>
              <a:schemeClr val="accent1">
                <a:lumMod val="75000"/>
              </a:schemeClr>
            </a:solidFill>
            <a:ln>
              <a:noFill/>
            </a:ln>
          </c:spPr>
          <c:invertIfNegative val="0"/>
          <c:cat>
            <c:strRef>
              <c:extLst>
                <c:ext xmlns:c15="http://schemas.microsoft.com/office/drawing/2012/chart" uri="{02D57815-91ED-43cb-92C2-25804820EDAC}">
                  <c15:fullRef>
                    <c15:sqref>özet!$B$4:$O$4</c15:sqref>
                  </c15:fullRef>
                </c:ext>
              </c:extLst>
              <c:f>özet!$B$4:$M$4</c:f>
              <c:strCache>
                <c:ptCount val="12"/>
                <c:pt idx="0">
                  <c:v>Oca</c:v>
                </c:pt>
                <c:pt idx="1">
                  <c:v>Şub</c:v>
                </c:pt>
                <c:pt idx="2">
                  <c:v>Mar</c:v>
                </c:pt>
                <c:pt idx="3">
                  <c:v>Nis</c:v>
                </c:pt>
                <c:pt idx="4">
                  <c:v>May</c:v>
                </c:pt>
                <c:pt idx="5">
                  <c:v>Haz</c:v>
                </c:pt>
                <c:pt idx="6">
                  <c:v>Tem</c:v>
                </c:pt>
                <c:pt idx="7">
                  <c:v>Ağu</c:v>
                </c:pt>
                <c:pt idx="8">
                  <c:v>Eyl</c:v>
                </c:pt>
                <c:pt idx="9">
                  <c:v>Eki</c:v>
                </c:pt>
                <c:pt idx="10">
                  <c:v>Kas</c:v>
                </c:pt>
                <c:pt idx="11">
                  <c:v>Ara</c:v>
                </c:pt>
              </c:strCache>
            </c:strRef>
          </c:cat>
          <c:val>
            <c:numRef>
              <c:extLst>
                <c:ext xmlns:c15="http://schemas.microsoft.com/office/drawing/2012/chart" uri="{02D57815-91ED-43cb-92C2-25804820EDAC}">
                  <c15:fullRef>
                    <c15:sqref>özet!$B$6:$O$6</c15:sqref>
                  </c15:fullRef>
                </c:ext>
              </c:extLst>
              <c:f>özet!$B$6:$M$6</c:f>
              <c:numCache>
                <c:formatCode>#,##0.00</c:formatCode>
                <c:ptCount val="12"/>
                <c:pt idx="0">
                  <c:v>238</c:v>
                </c:pt>
                <c:pt idx="1">
                  <c:v>238</c:v>
                </c:pt>
                <c:pt idx="2">
                  <c:v>238</c:v>
                </c:pt>
                <c:pt idx="3">
                  <c:v>123</c:v>
                </c:pt>
                <c:pt idx="4">
                  <c:v>111</c:v>
                </c:pt>
                <c:pt idx="5">
                  <c:v>98</c:v>
                </c:pt>
                <c:pt idx="6">
                  <c:v>0</c:v>
                </c:pt>
                <c:pt idx="7">
                  <c:v>0</c:v>
                </c:pt>
                <c:pt idx="8">
                  <c:v>0</c:v>
                </c:pt>
                <c:pt idx="9">
                  <c:v>0</c:v>
                </c:pt>
                <c:pt idx="10">
                  <c:v>0</c:v>
                </c:pt>
                <c:pt idx="11">
                  <c:v>440</c:v>
                </c:pt>
              </c:numCache>
            </c:numRef>
          </c:val>
          <c:extLst>
            <c:ext xmlns:c16="http://schemas.microsoft.com/office/drawing/2014/chart" uri="{C3380CC4-5D6E-409C-BE32-E72D297353CC}">
              <c16:uniqueId val="{00000001-DFD0-4528-AE8C-51B058EA99EB}"/>
            </c:ext>
          </c:extLst>
        </c:ser>
        <c:ser>
          <c:idx val="2"/>
          <c:order val="2"/>
          <c:tx>
            <c:strRef>
              <c:f>özet!$A$7</c:f>
              <c:strCache>
                <c:ptCount val="1"/>
                <c:pt idx="0">
                  <c:v>Gider 3</c:v>
                </c:pt>
              </c:strCache>
            </c:strRef>
          </c:tx>
          <c:spPr>
            <a:solidFill>
              <a:schemeClr val="accent2">
                <a:lumMod val="75000"/>
              </a:schemeClr>
            </a:solidFill>
            <a:ln>
              <a:noFill/>
            </a:ln>
          </c:spPr>
          <c:invertIfNegative val="0"/>
          <c:cat>
            <c:strRef>
              <c:extLst>
                <c:ext xmlns:c15="http://schemas.microsoft.com/office/drawing/2012/chart" uri="{02D57815-91ED-43cb-92C2-25804820EDAC}">
                  <c15:fullRef>
                    <c15:sqref>özet!$B$4:$O$4</c15:sqref>
                  </c15:fullRef>
                </c:ext>
              </c:extLst>
              <c:f>özet!$B$4:$M$4</c:f>
              <c:strCache>
                <c:ptCount val="12"/>
                <c:pt idx="0">
                  <c:v>Oca</c:v>
                </c:pt>
                <c:pt idx="1">
                  <c:v>Şub</c:v>
                </c:pt>
                <c:pt idx="2">
                  <c:v>Mar</c:v>
                </c:pt>
                <c:pt idx="3">
                  <c:v>Nis</c:v>
                </c:pt>
                <c:pt idx="4">
                  <c:v>May</c:v>
                </c:pt>
                <c:pt idx="5">
                  <c:v>Haz</c:v>
                </c:pt>
                <c:pt idx="6">
                  <c:v>Tem</c:v>
                </c:pt>
                <c:pt idx="7">
                  <c:v>Ağu</c:v>
                </c:pt>
                <c:pt idx="8">
                  <c:v>Eyl</c:v>
                </c:pt>
                <c:pt idx="9">
                  <c:v>Eki</c:v>
                </c:pt>
                <c:pt idx="10">
                  <c:v>Kas</c:v>
                </c:pt>
                <c:pt idx="11">
                  <c:v>Ara</c:v>
                </c:pt>
              </c:strCache>
            </c:strRef>
          </c:cat>
          <c:val>
            <c:numRef>
              <c:extLst>
                <c:ext xmlns:c15="http://schemas.microsoft.com/office/drawing/2012/chart" uri="{02D57815-91ED-43cb-92C2-25804820EDAC}">
                  <c15:fullRef>
                    <c15:sqref>özet!$B$7:$O$7</c15:sqref>
                  </c15:fullRef>
                </c:ext>
              </c:extLst>
              <c:f>özet!$B$7:$M$7</c:f>
              <c:numCache>
                <c:formatCode>#,##0.00</c:formatCode>
                <c:ptCount val="12"/>
                <c:pt idx="0">
                  <c:v>110</c:v>
                </c:pt>
                <c:pt idx="1">
                  <c:v>110</c:v>
                </c:pt>
                <c:pt idx="2">
                  <c:v>110</c:v>
                </c:pt>
                <c:pt idx="3">
                  <c:v>125</c:v>
                </c:pt>
                <c:pt idx="4">
                  <c:v>333</c:v>
                </c:pt>
                <c:pt idx="5">
                  <c:v>122</c:v>
                </c:pt>
                <c:pt idx="6">
                  <c:v>0</c:v>
                </c:pt>
                <c:pt idx="7">
                  <c:v>0</c:v>
                </c:pt>
                <c:pt idx="8">
                  <c:v>0</c:v>
                </c:pt>
                <c:pt idx="9">
                  <c:v>0</c:v>
                </c:pt>
                <c:pt idx="10">
                  <c:v>0</c:v>
                </c:pt>
                <c:pt idx="11">
                  <c:v>122</c:v>
                </c:pt>
              </c:numCache>
            </c:numRef>
          </c:val>
          <c:extLst>
            <c:ext xmlns:c16="http://schemas.microsoft.com/office/drawing/2014/chart" uri="{C3380CC4-5D6E-409C-BE32-E72D297353CC}">
              <c16:uniqueId val="{00000002-DFD0-4528-AE8C-51B058EA99EB}"/>
            </c:ext>
          </c:extLst>
        </c:ser>
        <c:ser>
          <c:idx val="3"/>
          <c:order val="3"/>
          <c:tx>
            <c:strRef>
              <c:f>özet!$A$8</c:f>
              <c:strCache>
                <c:ptCount val="1"/>
                <c:pt idx="0">
                  <c:v>Gider 4</c:v>
                </c:pt>
              </c:strCache>
            </c:strRef>
          </c:tx>
          <c:spPr>
            <a:solidFill>
              <a:schemeClr val="accent3">
                <a:lumMod val="75000"/>
              </a:schemeClr>
            </a:solidFill>
            <a:ln>
              <a:noFill/>
            </a:ln>
          </c:spPr>
          <c:invertIfNegative val="0"/>
          <c:cat>
            <c:strRef>
              <c:extLst>
                <c:ext xmlns:c15="http://schemas.microsoft.com/office/drawing/2012/chart" uri="{02D57815-91ED-43cb-92C2-25804820EDAC}">
                  <c15:fullRef>
                    <c15:sqref>özet!$B$4:$O$4</c15:sqref>
                  </c15:fullRef>
                </c:ext>
              </c:extLst>
              <c:f>özet!$B$4:$M$4</c:f>
              <c:strCache>
                <c:ptCount val="12"/>
                <c:pt idx="0">
                  <c:v>Oca</c:v>
                </c:pt>
                <c:pt idx="1">
                  <c:v>Şub</c:v>
                </c:pt>
                <c:pt idx="2">
                  <c:v>Mar</c:v>
                </c:pt>
                <c:pt idx="3">
                  <c:v>Nis</c:v>
                </c:pt>
                <c:pt idx="4">
                  <c:v>May</c:v>
                </c:pt>
                <c:pt idx="5">
                  <c:v>Haz</c:v>
                </c:pt>
                <c:pt idx="6">
                  <c:v>Tem</c:v>
                </c:pt>
                <c:pt idx="7">
                  <c:v>Ağu</c:v>
                </c:pt>
                <c:pt idx="8">
                  <c:v>Eyl</c:v>
                </c:pt>
                <c:pt idx="9">
                  <c:v>Eki</c:v>
                </c:pt>
                <c:pt idx="10">
                  <c:v>Kas</c:v>
                </c:pt>
                <c:pt idx="11">
                  <c:v>Ara</c:v>
                </c:pt>
              </c:strCache>
            </c:strRef>
          </c:cat>
          <c:val>
            <c:numRef>
              <c:extLst>
                <c:ext xmlns:c15="http://schemas.microsoft.com/office/drawing/2012/chart" uri="{02D57815-91ED-43cb-92C2-25804820EDAC}">
                  <c15:fullRef>
                    <c15:sqref>özet!$B$8:$O$8</c15:sqref>
                  </c15:fullRef>
                </c:ext>
              </c:extLst>
              <c:f>özet!$B$8:$M$8</c:f>
              <c:numCache>
                <c:formatCode>#,##0.00</c:formatCode>
                <c:ptCount val="12"/>
                <c:pt idx="0">
                  <c:v>426</c:v>
                </c:pt>
                <c:pt idx="1">
                  <c:v>84</c:v>
                </c:pt>
                <c:pt idx="2">
                  <c:v>84</c:v>
                </c:pt>
                <c:pt idx="3">
                  <c:v>426</c:v>
                </c:pt>
                <c:pt idx="4">
                  <c:v>125</c:v>
                </c:pt>
                <c:pt idx="5">
                  <c:v>187</c:v>
                </c:pt>
                <c:pt idx="6">
                  <c:v>0</c:v>
                </c:pt>
                <c:pt idx="7">
                  <c:v>0</c:v>
                </c:pt>
                <c:pt idx="8">
                  <c:v>0</c:v>
                </c:pt>
                <c:pt idx="9">
                  <c:v>0</c:v>
                </c:pt>
                <c:pt idx="10">
                  <c:v>0</c:v>
                </c:pt>
                <c:pt idx="11">
                  <c:v>187</c:v>
                </c:pt>
              </c:numCache>
            </c:numRef>
          </c:val>
          <c:extLst>
            <c:ext xmlns:c16="http://schemas.microsoft.com/office/drawing/2014/chart" uri="{C3380CC4-5D6E-409C-BE32-E72D297353CC}">
              <c16:uniqueId val="{00000003-DFD0-4528-AE8C-51B058EA99EB}"/>
            </c:ext>
          </c:extLst>
        </c:ser>
        <c:ser>
          <c:idx val="4"/>
          <c:order val="4"/>
          <c:tx>
            <c:strRef>
              <c:f>özet!$A$9</c:f>
              <c:strCache>
                <c:ptCount val="1"/>
                <c:pt idx="0">
                  <c:v>Gider 5</c:v>
                </c:pt>
              </c:strCache>
            </c:strRef>
          </c:tx>
          <c:spPr>
            <a:solidFill>
              <a:schemeClr val="accent4">
                <a:lumMod val="75000"/>
              </a:schemeClr>
            </a:solidFill>
            <a:ln>
              <a:noFill/>
            </a:ln>
          </c:spPr>
          <c:invertIfNegative val="0"/>
          <c:cat>
            <c:strRef>
              <c:extLst>
                <c:ext xmlns:c15="http://schemas.microsoft.com/office/drawing/2012/chart" uri="{02D57815-91ED-43cb-92C2-25804820EDAC}">
                  <c15:fullRef>
                    <c15:sqref>özet!$B$4:$O$4</c15:sqref>
                  </c15:fullRef>
                </c:ext>
              </c:extLst>
              <c:f>özet!$B$4:$M$4</c:f>
              <c:strCache>
                <c:ptCount val="12"/>
                <c:pt idx="0">
                  <c:v>Oca</c:v>
                </c:pt>
                <c:pt idx="1">
                  <c:v>Şub</c:v>
                </c:pt>
                <c:pt idx="2">
                  <c:v>Mar</c:v>
                </c:pt>
                <c:pt idx="3">
                  <c:v>Nis</c:v>
                </c:pt>
                <c:pt idx="4">
                  <c:v>May</c:v>
                </c:pt>
                <c:pt idx="5">
                  <c:v>Haz</c:v>
                </c:pt>
                <c:pt idx="6">
                  <c:v>Tem</c:v>
                </c:pt>
                <c:pt idx="7">
                  <c:v>Ağu</c:v>
                </c:pt>
                <c:pt idx="8">
                  <c:v>Eyl</c:v>
                </c:pt>
                <c:pt idx="9">
                  <c:v>Eki</c:v>
                </c:pt>
                <c:pt idx="10">
                  <c:v>Kas</c:v>
                </c:pt>
                <c:pt idx="11">
                  <c:v>Ara</c:v>
                </c:pt>
              </c:strCache>
            </c:strRef>
          </c:cat>
          <c:val>
            <c:numRef>
              <c:extLst>
                <c:ext xmlns:c15="http://schemas.microsoft.com/office/drawing/2012/chart" uri="{02D57815-91ED-43cb-92C2-25804820EDAC}">
                  <c15:fullRef>
                    <c15:sqref>özet!$B$9:$O$9</c15:sqref>
                  </c15:fullRef>
                </c:ext>
              </c:extLst>
              <c:f>özet!$B$9:$M$9</c:f>
              <c:numCache>
                <c:formatCode>#,##0.00</c:formatCode>
                <c:ptCount val="12"/>
                <c:pt idx="0">
                  <c:v>54</c:v>
                </c:pt>
                <c:pt idx="1">
                  <c:v>54</c:v>
                </c:pt>
                <c:pt idx="2">
                  <c:v>109</c:v>
                </c:pt>
                <c:pt idx="3">
                  <c:v>98</c:v>
                </c:pt>
                <c:pt idx="4">
                  <c:v>33</c:v>
                </c:pt>
                <c:pt idx="5">
                  <c:v>441</c:v>
                </c:pt>
                <c:pt idx="6">
                  <c:v>0</c:v>
                </c:pt>
                <c:pt idx="7">
                  <c:v>0</c:v>
                </c:pt>
                <c:pt idx="8">
                  <c:v>0</c:v>
                </c:pt>
                <c:pt idx="9">
                  <c:v>0</c:v>
                </c:pt>
                <c:pt idx="10">
                  <c:v>0</c:v>
                </c:pt>
                <c:pt idx="11">
                  <c:v>99</c:v>
                </c:pt>
              </c:numCache>
            </c:numRef>
          </c:val>
          <c:extLst>
            <c:ext xmlns:c16="http://schemas.microsoft.com/office/drawing/2014/chart" uri="{C3380CC4-5D6E-409C-BE32-E72D297353CC}">
              <c16:uniqueId val="{00000004-DFD0-4528-AE8C-51B058EA99EB}"/>
            </c:ext>
          </c:extLst>
        </c:ser>
        <c:dLbls>
          <c:showLegendKey val="0"/>
          <c:showVal val="0"/>
          <c:showCatName val="0"/>
          <c:showSerName val="0"/>
          <c:showPercent val="0"/>
          <c:showBubbleSize val="0"/>
        </c:dLbls>
        <c:gapWidth val="150"/>
        <c:axId val="243593864"/>
        <c:axId val="243593472"/>
      </c:barChart>
      <c:catAx>
        <c:axId val="243593864"/>
        <c:scaling>
          <c:orientation val="minMax"/>
        </c:scaling>
        <c:delete val="1"/>
        <c:axPos val="b"/>
        <c:majorGridlines>
          <c:spPr>
            <a:ln>
              <a:solidFill>
                <a:schemeClr val="bg1">
                  <a:lumMod val="85000"/>
                </a:schemeClr>
              </a:solidFill>
            </a:ln>
          </c:spPr>
        </c:majorGridlines>
        <c:numFmt formatCode="General" sourceLinked="0"/>
        <c:majorTickMark val="out"/>
        <c:minorTickMark val="none"/>
        <c:tickLblPos val="nextTo"/>
        <c:crossAx val="243593472"/>
        <c:crosses val="autoZero"/>
        <c:auto val="1"/>
        <c:lblAlgn val="ctr"/>
        <c:lblOffset val="100"/>
        <c:noMultiLvlLbl val="0"/>
      </c:catAx>
      <c:valAx>
        <c:axId val="243593472"/>
        <c:scaling>
          <c:orientation val="minMax"/>
        </c:scaling>
        <c:delete val="0"/>
        <c:axPos val="l"/>
        <c:majorGridlines>
          <c:spPr>
            <a:ln>
              <a:solidFill>
                <a:schemeClr val="bg1">
                  <a:lumMod val="85000"/>
                  <a:alpha val="30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1100">
                <a:solidFill>
                  <a:schemeClr val="tx1">
                    <a:lumMod val="65000"/>
                    <a:lumOff val="35000"/>
                  </a:schemeClr>
                </a:solidFill>
              </a:defRPr>
            </a:pPr>
            <a:endParaRPr lang="tr-TR"/>
          </a:p>
        </c:txPr>
        <c:crossAx val="243593864"/>
        <c:crosses val="autoZero"/>
        <c:crossBetween val="between"/>
      </c:valAx>
      <c:spPr>
        <a:noFill/>
      </c:spPr>
    </c:plotArea>
    <c:legend>
      <c:legendPos val="tr"/>
      <c:layout>
        <c:manualLayout>
          <c:xMode val="edge"/>
          <c:yMode val="edge"/>
          <c:x val="0.86571588106102315"/>
          <c:y val="5.6239046947426458E-2"/>
          <c:w val="6.869432671447176E-2"/>
          <c:h val="0.41155616468888995"/>
        </c:manualLayout>
      </c:layout>
      <c:overlay val="0"/>
      <c:txPr>
        <a:bodyPr/>
        <a:lstStyle/>
        <a:p>
          <a:pPr>
            <a:defRPr sz="1100" kern="0" spc="-10" baseline="0">
              <a:solidFill>
                <a:schemeClr val="tx1"/>
              </a:solidFill>
              <a:latin typeface="+mj-lt"/>
            </a:defRPr>
          </a:pPr>
          <a:endParaRPr lang="tr-T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69850</xdr:rowOff>
    </xdr:from>
    <xdr:to>
      <xdr:col>15</xdr:col>
      <xdr:colOff>149225</xdr:colOff>
      <xdr:row>2</xdr:row>
      <xdr:rowOff>2779711</xdr:rowOff>
    </xdr:to>
    <xdr:graphicFrame macro="">
      <xdr:nvGraphicFramePr>
        <xdr:cNvPr id="2" name="GiderEğilimleri" descr="Kategoriye göre aylık giderleri gösteren sütun grafiği">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GiderÖzeti" displayName="GiderÖzeti" ref="A4:O10" totalsRowCount="1">
  <autoFilter ref="A4:O9"/>
  <tableColumns count="15">
    <tableColumn id="1" name="Giderler" totalsRowLabel="Toplam" totalsRowDxfId="103"/>
    <tableColumn id="2" name="Oca" totalsRowFunction="sum" dataDxfId="102" totalsRowDxfId="101">
      <calculatedColumnFormula>SUMIFS(OcaGid[Tutar],OcaGid[Kategori],GiderÖzeti[Giderler])</calculatedColumnFormula>
    </tableColumn>
    <tableColumn id="3" name="Şub" totalsRowFunction="sum" dataDxfId="100" totalsRowDxfId="99">
      <calculatedColumnFormula>SUMIFS(ŞuGid[Tutar],ŞuGid[Kategori],GiderÖzeti[Giderler])</calculatedColumnFormula>
    </tableColumn>
    <tableColumn id="4" name="Mar" totalsRowFunction="sum" dataDxfId="98" totalsRowDxfId="97">
      <calculatedColumnFormula>SUMIFS(MarGid[Tutar],MarGid[Kategori],GiderÖzeti[Giderler])</calculatedColumnFormula>
    </tableColumn>
    <tableColumn id="5" name="Nis" totalsRowFunction="sum" dataDxfId="96" totalsRowDxfId="95">
      <calculatedColumnFormula>SUMIFS(NisGid[Tutar],NisGid[Kategori],GiderÖzeti[Giderler])</calculatedColumnFormula>
    </tableColumn>
    <tableColumn id="6" name="May" totalsRowFunction="sum" dataDxfId="94" totalsRowDxfId="93">
      <calculatedColumnFormula>SUMIFS(MayGid[Tutar],MayGid[Kategori],GiderÖzeti[Giderler])</calculatedColumnFormula>
    </tableColumn>
    <tableColumn id="7" name="Haz" totalsRowFunction="sum" dataDxfId="92" totalsRowDxfId="91">
      <calculatedColumnFormula>SUMIFS(HazGid[Tutar],HazGid[Kategori],GiderÖzeti[Giderler])</calculatedColumnFormula>
    </tableColumn>
    <tableColumn id="8" name="Tem" totalsRowFunction="sum" dataDxfId="90" totalsRowDxfId="89">
      <calculatedColumnFormula>SUMIFS(TemGid[Tutar],TemGid[Kategori],GiderÖzeti[Giderler])</calculatedColumnFormula>
    </tableColumn>
    <tableColumn id="9" name="Ağu" totalsRowFunction="sum" dataDxfId="88" totalsRowDxfId="87">
      <calculatedColumnFormula>SUMIFS(AğuGid[Tutar],AğuGid[Kategori],GiderÖzeti[Giderler])</calculatedColumnFormula>
    </tableColumn>
    <tableColumn id="10" name="Eyl" totalsRowFunction="sum" dataDxfId="86" totalsRowDxfId="85">
      <calculatedColumnFormula>SUMIFS(EylGid[Tutar],EylGid[Kategori],GiderÖzeti[Giderler])</calculatedColumnFormula>
    </tableColumn>
    <tableColumn id="11" name="Eki" totalsRowFunction="sum" dataDxfId="84" totalsRowDxfId="83">
      <calculatedColumnFormula>SUMIFS(EkiGid[Tutar],EkiGid[Kategori],GiderÖzeti[Giderler])</calculatedColumnFormula>
    </tableColumn>
    <tableColumn id="12" name="Kas" totalsRowFunction="sum" dataDxfId="82" totalsRowDxfId="81">
      <calculatedColumnFormula>SUMIFS(KasGid[Tutar],KasGid[Kategori],GiderÖzeti[Giderler])</calculatedColumnFormula>
    </tableColumn>
    <tableColumn id="13" name="Ara" totalsRowFunction="sum" dataDxfId="80" totalsRowDxfId="79">
      <calculatedColumnFormula>SUMIFS(AraGid[Tutar],AraGid[Kategori],GiderÖzeti[Giderler])</calculatedColumnFormula>
    </tableColumn>
    <tableColumn id="14" name="Toplam" totalsRowFunction="sum" dataDxfId="78" totalsRowDxfId="77">
      <calculatedColumnFormula>SUM(GiderÖzeti[[#This Row],[Oca]:[Ara]])</calculatedColumnFormula>
    </tableColumn>
    <tableColumn id="15" name="Eğilim" dataCellStyle="Normal"/>
  </tableColumns>
  <tableStyleInfo name="Özet Tablosu" showFirstColumn="0" showLastColumn="1" showRowStripes="0" showColumnStripes="1"/>
  <extLst>
    <ext xmlns:x14="http://schemas.microsoft.com/office/spreadsheetml/2009/9/main" uri="{504A1905-F514-4f6f-8877-14C23A59335A}">
      <x14:table altTextSummary="Tabloda, Ocak ayından başlayarak yılın her ayı için kategoriye göre özetlenmiş aylık giderler gösterilir.  Tablodaki her ayın, grafikteki her ay grubuyla eşleşmesi için tablo, hemen üzerinde bulunan bir grafikle dikey olarak hizalanacak biçimlendirilmiştir."/>
    </ext>
  </extLst>
</table>
</file>

<file path=xl/tables/table10.xml><?xml version="1.0" encoding="utf-8"?>
<table xmlns="http://schemas.openxmlformats.org/spreadsheetml/2006/main" id="10" name="EylGid" displayName="EylGid" ref="A2:E9" totalsRowCount="1">
  <autoFilter ref="A2:E8"/>
  <tableColumns count="5">
    <tableColumn id="1" name="Tarih" totalsRowLabel="Toplam" dataDxfId="27" totalsRowDxfId="26"/>
    <tableColumn id="2" name="Satınalma Siparişi Numarası" totalsRowDxfId="25"/>
    <tableColumn id="3" name="Tutar" totalsRowFunction="sum" dataDxfId="24" totalsRowDxfId="23"/>
    <tableColumn id="4" name="Kategori" totalsRowDxfId="22"/>
    <tableColumn id="5" name="Açıklama" totalsRowDxfId="21"/>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11.xml><?xml version="1.0" encoding="utf-8"?>
<table xmlns="http://schemas.openxmlformats.org/spreadsheetml/2006/main" id="11" name="EkiGid" displayName="EkiGid" ref="A2:E9" totalsRowCount="1">
  <autoFilter ref="A2:E8"/>
  <tableColumns count="5">
    <tableColumn id="1" name="Tarih" totalsRowLabel="Toplam" dataDxfId="20" totalsRowDxfId="19"/>
    <tableColumn id="2" name="Satınalma Siparişi Numarası" totalsRowDxfId="18"/>
    <tableColumn id="3" name="Tutar" totalsRowFunction="sum" dataDxfId="17" totalsRowDxfId="16"/>
    <tableColumn id="4" name="Kategori" totalsRowDxfId="15"/>
    <tableColumn id="5" name="Açıklama" totalsRowDxfId="14"/>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12.xml><?xml version="1.0" encoding="utf-8"?>
<table xmlns="http://schemas.openxmlformats.org/spreadsheetml/2006/main" id="12" name="KasGid" displayName="KasGid" ref="A2:E9" totalsRowCount="1">
  <autoFilter ref="A2:E8"/>
  <tableColumns count="5">
    <tableColumn id="1" name="Tarih" totalsRowLabel="Toplam" dataDxfId="13" totalsRowDxfId="12"/>
    <tableColumn id="2" name="Satınalma Siparişi Numarası" totalsRowDxfId="11"/>
    <tableColumn id="3" name="Tutar" totalsRowFunction="sum" dataDxfId="10" totalsRowDxfId="9"/>
    <tableColumn id="4" name="Kategori" totalsRowDxfId="8"/>
    <tableColumn id="5" name="Açıklama" totalsRowDxfId="7"/>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13.xml><?xml version="1.0" encoding="utf-8"?>
<table xmlns="http://schemas.openxmlformats.org/spreadsheetml/2006/main" id="13" name="AraGid" displayName="AraGid" ref="A2:E9" totalsRowCount="1">
  <autoFilter ref="A2:E8"/>
  <tableColumns count="5">
    <tableColumn id="1" name="Tarih" totalsRowLabel="Toplam" dataDxfId="6" totalsRowDxfId="5"/>
    <tableColumn id="2" name="Satınalma Siparişi Numarası" totalsRowDxfId="4"/>
    <tableColumn id="3" name="Tutar" totalsRowFunction="sum" dataDxfId="3" totalsRowDxfId="2"/>
    <tableColumn id="4" name="Kategori" totalsRowDxfId="1"/>
    <tableColumn id="5" name="Açıklama" totalsRowDxfId="0"/>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2.xml><?xml version="1.0" encoding="utf-8"?>
<table xmlns="http://schemas.openxmlformats.org/spreadsheetml/2006/main" id="2" name="OcaGid" displayName="OcaGid" ref="A2:E9" totalsRowCount="1">
  <autoFilter ref="A2:E8"/>
  <tableColumns count="5">
    <tableColumn id="1" name="Tarih" totalsRowLabel="Toplam" dataDxfId="76" totalsRowDxfId="75"/>
    <tableColumn id="2" name="Satınalma Siparişi Numarası"/>
    <tableColumn id="3" name="Tutar" totalsRowFunction="sum" dataDxfId="74" totalsRowDxfId="73"/>
    <tableColumn id="4" name="Kategori"/>
    <tableColumn id="5" name="Açıklama"/>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3.xml><?xml version="1.0" encoding="utf-8"?>
<table xmlns="http://schemas.openxmlformats.org/spreadsheetml/2006/main" id="3" name="ŞuGid" displayName="ŞuGid" ref="A2:E9" totalsRowCount="1">
  <autoFilter ref="A2:E8"/>
  <tableColumns count="5">
    <tableColumn id="1" name="Tarih" totalsRowLabel="Toplam" dataDxfId="72" totalsRowDxfId="71"/>
    <tableColumn id="2" name="Satınalma Siparişi Numarası" totalsRowDxfId="70"/>
    <tableColumn id="3" name="Tutar" totalsRowFunction="sum" dataDxfId="69" totalsRowDxfId="68"/>
    <tableColumn id="4" name="Kategori" totalsRowDxfId="67"/>
    <tableColumn id="5" name="Açıklama" totalsRowDxfId="66"/>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4.xml><?xml version="1.0" encoding="utf-8"?>
<table xmlns="http://schemas.openxmlformats.org/spreadsheetml/2006/main" id="4" name="MarGid" displayName="MarGid" ref="A2:E9" totalsRowCount="1">
  <autoFilter ref="A2:E8"/>
  <tableColumns count="5">
    <tableColumn id="1" name="Tarih" totalsRowLabel="Toplam" dataDxfId="65" totalsRowDxfId="64"/>
    <tableColumn id="2" name="Satınalma Siparişi Numarası" totalsRowDxfId="63"/>
    <tableColumn id="3" name="Tutar" totalsRowFunction="sum" dataDxfId="62" totalsRowDxfId="61"/>
    <tableColumn id="4" name="Kategori" totalsRowDxfId="60"/>
    <tableColumn id="5" name="Açıklama" totalsRowDxfId="59"/>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5.xml><?xml version="1.0" encoding="utf-8"?>
<table xmlns="http://schemas.openxmlformats.org/spreadsheetml/2006/main" id="5" name="NisGid" displayName="NisGid" ref="A2:E9" totalsRowCount="1">
  <autoFilter ref="A2:E8"/>
  <tableColumns count="5">
    <tableColumn id="1" name="Tarih" totalsRowLabel="Toplam" dataDxfId="58" totalsRowDxfId="57"/>
    <tableColumn id="2" name="Satınalma Siparişi Numarası" totalsRowDxfId="56"/>
    <tableColumn id="3" name="Tutar" totalsRowFunction="sum" dataDxfId="55" totalsRowDxfId="54"/>
    <tableColumn id="4" name="Kategori" totalsRowDxfId="53"/>
    <tableColumn id="5" name="Açıklama" totalsRowDxfId="52"/>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6.xml><?xml version="1.0" encoding="utf-8"?>
<table xmlns="http://schemas.openxmlformats.org/spreadsheetml/2006/main" id="6" name="MayGid" displayName="MayGid" ref="A2:E9" totalsRowCount="1">
  <autoFilter ref="A2:E8"/>
  <tableColumns count="5">
    <tableColumn id="1" name="Tarih" totalsRowLabel="Toplam" dataDxfId="51" totalsRowDxfId="50"/>
    <tableColumn id="2" name="Satınalma Siparişi Numarası"/>
    <tableColumn id="3" name="Tutar" totalsRowFunction="sum" dataDxfId="49" totalsRowDxfId="48"/>
    <tableColumn id="4" name="Kategori"/>
    <tableColumn id="5" name="Açıklama" totalsRowDxfId="47"/>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7.xml><?xml version="1.0" encoding="utf-8"?>
<table xmlns="http://schemas.openxmlformats.org/spreadsheetml/2006/main" id="7" name="HazGid" displayName="HazGid" ref="A2:E9" totalsRowCount="1">
  <autoFilter ref="A2:E8"/>
  <tableColumns count="5">
    <tableColumn id="1" name="Tarih" totalsRowLabel="Toplam" dataDxfId="46" totalsRowDxfId="45"/>
    <tableColumn id="2" name="Satınalma Siparişi Numarası" totalsRowDxfId="44"/>
    <tableColumn id="3" name="Tutar" totalsRowFunction="sum" dataDxfId="43" totalsRowDxfId="42"/>
    <tableColumn id="4" name="Kategori"/>
    <tableColumn id="5" name="Açıklama"/>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8.xml><?xml version="1.0" encoding="utf-8"?>
<table xmlns="http://schemas.openxmlformats.org/spreadsheetml/2006/main" id="8" name="TemGid" displayName="TemGid" ref="A2:E9" totalsRowCount="1">
  <autoFilter ref="A2:E8"/>
  <tableColumns count="5">
    <tableColumn id="1" name="Tarih" totalsRowLabel="Toplam" dataDxfId="41" totalsRowDxfId="40"/>
    <tableColumn id="2" name="Satınalma Siparişi Numarası" totalsRowDxfId="39"/>
    <tableColumn id="3" name="Tutar" totalsRowFunction="sum" dataDxfId="38" totalsRowDxfId="37"/>
    <tableColumn id="4" name="Kategori" totalsRowDxfId="36"/>
    <tableColumn id="5" name="Açıklama" totalsRowDxfId="35"/>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ables/table9.xml><?xml version="1.0" encoding="utf-8"?>
<table xmlns="http://schemas.openxmlformats.org/spreadsheetml/2006/main" id="9" name="AğuGid" displayName="AğuGid" ref="A2:E9" totalsRowCount="1">
  <autoFilter ref="A2:E8"/>
  <tableColumns count="5">
    <tableColumn id="1" name="Tarih" totalsRowLabel="Toplam" dataDxfId="34" totalsRowDxfId="33"/>
    <tableColumn id="2" name="Satınalma Siparişi Numarası" totalsRowDxfId="32"/>
    <tableColumn id="3" name="Tutar" totalsRowFunction="sum" dataDxfId="31" totalsRowDxfId="30"/>
    <tableColumn id="4" name="Kategori" totalsRowDxfId="29"/>
    <tableColumn id="5" name="Açıklama" totalsRowDxfId="28"/>
  </tableColumns>
  <tableStyleInfo name="Özet Tablosu" showFirstColumn="0" showLastColumn="0" showRowStripes="0" showColumnStripes="1"/>
  <extLst>
    <ext xmlns:x14="http://schemas.microsoft.com/office/spreadsheetml/2009/9/main" uri="{504A1905-F514-4f6f-8877-14C23A59335A}">
      <x14:table altTextSummary="Tarih, Satınalma Siparişi Numarası, Tutar, Kategori ve Açıklama gibi aylık gider ayrıntılarının listesi"/>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8"/>
  <sheetViews>
    <sheetView showGridLines="0" zoomScale="90" zoomScaleNormal="90" workbookViewId="0"/>
  </sheetViews>
  <sheetFormatPr defaultColWidth="9" defaultRowHeight="30" customHeight="1" x14ac:dyDescent="0.25"/>
  <cols>
    <col min="1" max="1" width="152.42578125" style="11" customWidth="1"/>
    <col min="2" max="16384" width="9" style="11"/>
  </cols>
  <sheetData>
    <row r="1" spans="1:1" ht="35.1" customHeight="1" x14ac:dyDescent="0.4">
      <c r="A1" s="4" t="s">
        <v>0</v>
      </c>
    </row>
    <row r="2" spans="1:1" ht="30" customHeight="1" x14ac:dyDescent="0.25">
      <c r="A2" s="6" t="s">
        <v>1</v>
      </c>
    </row>
    <row r="3" spans="1:1" ht="30" customHeight="1" x14ac:dyDescent="0.25">
      <c r="A3" s="10" t="s">
        <v>2</v>
      </c>
    </row>
    <row r="4" spans="1:1" ht="30" customHeight="1" x14ac:dyDescent="0.25">
      <c r="A4" s="10" t="s">
        <v>3</v>
      </c>
    </row>
    <row r="5" spans="1:1" ht="30" customHeight="1" x14ac:dyDescent="0.25">
      <c r="A5" s="6" t="s">
        <v>4</v>
      </c>
    </row>
    <row r="6" spans="1:1" ht="30" customHeight="1" x14ac:dyDescent="0.25">
      <c r="A6" s="10" t="s">
        <v>5</v>
      </c>
    </row>
    <row r="7" spans="1:1" ht="30" customHeight="1" x14ac:dyDescent="0.25">
      <c r="A7" s="12" t="str">
        <f>ROW(A1)&amp;". Tabloda bir toplam satırı bulunmuyorsa, tablonun en altına yazmaya başlayın; böylece Enter veya Sekme tuşuna bastığınızda tablo otomatik olarak genişleyecektir."</f>
        <v>1. Tabloda bir toplam satırı bulunmuyorsa, tablonun en altına yazmaya başlayın; böylece Enter veya Sekme tuşuna bastığınızda tablo otomatik olarak genişleyecektir.</v>
      </c>
    </row>
    <row r="8" spans="1:1" ht="30" customHeight="1" x14ac:dyDescent="0.25">
      <c r="A8" s="16" t="str">
        <f>ROW(A2)&amp;". Hücre işaretçinizi, son giderin toplamının yer aldığı hücre gibi Toplam satırının üzerinde bulunan en son hücreye getirin ve sonra Sekme tuşuna basın."</f>
        <v>2. Hücre işaretçinizi, son giderin toplamının yer aldığı hücre gibi Toplam satırının üzerinde bulunan en son hücreye getirin ve sonra Sekme tuşuna basın.</v>
      </c>
    </row>
    <row r="9" spans="1:1" ht="30" customHeight="1" x14ac:dyDescent="0.25">
      <c r="A9" s="16" t="str">
        <f>ROW(A3)&amp;". Tabloya sağ tıklayın ve açılan menüde Ekle’ye gelin, sonra Yukarıdaki Tablo Satırları veya Aşağıdaki Tablo Satırları’na tıklayın."</f>
        <v>3. Tabloya sağ tıklayın ve açılan menüde Ekle’ye gelin, sonra Yukarıdaki Tablo Satırları veya Aşağıdaki Tablo Satırları’na tıklayın.</v>
      </c>
    </row>
    <row r="10" spans="1:1" ht="30" customHeight="1" x14ac:dyDescent="0.25">
      <c r="A10" s="13" t="str">
        <f>ROW(A4)&amp;". Tablonun sağ alt köşesinde, farenizi boyutlandırma tutamacına getirin ve kullanılabilir tablo satırlarının sayısını artırmak için aşağı sürükleyin."</f>
        <v>4. Tablonun sağ alt köşesinde, farenizi boyutlandırma tutamacına getirin ve kullanılabilir tablo satırlarının sayısını artırmak için aşağı sürükleyin.</v>
      </c>
    </row>
    <row r="11" spans="1:1" ht="30" customHeight="1" x14ac:dyDescent="0.25">
      <c r="A11" s="27" t="s">
        <v>51</v>
      </c>
    </row>
    <row r="12" spans="1:1" ht="30" customHeight="1" x14ac:dyDescent="0.25">
      <c r="A12" s="10" t="s">
        <v>6</v>
      </c>
    </row>
    <row r="13" spans="1:1" ht="30" customHeight="1" x14ac:dyDescent="0.25">
      <c r="A13" s="7" t="s">
        <v>7</v>
      </c>
    </row>
    <row r="14" spans="1:1" ht="30" customHeight="1" x14ac:dyDescent="0.25">
      <c r="A14" s="13" t="str">
        <f>ROW(A1)&amp;". Gider 1; özet çalışma sayfasında, GiderÖzeti tablosunda Gider’in altına girilir (gider türünün başlığı olarak)."</f>
        <v>1. Gider 1; özet çalışma sayfasında, GiderÖzeti tablosunda Gider’in altına girilir (gider türünün başlığı olarak).</v>
      </c>
    </row>
    <row r="15" spans="1:1" ht="30" customHeight="1" x14ac:dyDescent="0.25">
      <c r="A15" s="13" t="str">
        <f>ROW(A2)&amp;". Giderin yer aldığı her ay için, ilgili ayın çalışma sayfasında giderin tutarını girin."</f>
        <v>2. Giderin yer aldığı her ay için, ilgili ayın çalışma sayfasında giderin tutarını girin.</v>
      </c>
    </row>
    <row r="16" spans="1:1" ht="30" customHeight="1" x14ac:dyDescent="0.25">
      <c r="A16" s="5" t="str">
        <f>ROW(A3)&amp;". GiderÖzeti çalışma sayfasındaki gider türü, her ayın çalışma sayfasında Kategori sütunu için bir kategori listesi oluşturur."</f>
        <v>3. GiderÖzeti çalışma sayfasındaki gider türü, her ayın çalışma sayfasında Kategori sütunu için bir kategori listesi oluşturur.</v>
      </c>
    </row>
    <row r="17" spans="1:1" ht="30" customHeight="1" x14ac:dyDescent="0.25">
      <c r="A17" s="5" t="str">
        <f>ROW(A4)&amp;". Girilen gider tutarı için ilgili gider türünü seçmek üzere Kategori sütunundaki kategori listesini kullanın"</f>
        <v>4. Girilen gider tutarı için ilgili gider türünü seçmek üzere Kategori sütunundaki kategori listesini kullanın</v>
      </c>
    </row>
    <row r="18" spans="1:1" ht="30" customHeight="1" x14ac:dyDescent="0.25">
      <c r="A18" s="5" t="str">
        <f>ROW(A5)&amp;". Herhangi bir ay için yeni giderler eklemek üzere, özet çalışma sayfasındaki GiderÖzeti tablosuna yeni bir satır ekleyin, sonra uygulandığı aya ait çalışma sayfasında ilgili gider ayrıntılarını girin."</f>
        <v>5. Herhangi bir ay için yeni giderler eklemek üzere, özet çalışma sayfasındaki GiderÖzeti tablosuna yeni bir satır ekleyin, sonra uygulandığı aya ait çalışma sayfasında ilgili gider ayrıntılarını girin.</v>
      </c>
    </row>
  </sheetData>
  <dataValidations count="1">
    <dataValidation allowBlank="1" showInputMessage="1" showErrorMessage="1" prompt="Bu çalışma kitabının nasıl kullanıldığını açıklayan ipuçları çalışma sayfası" sqref="A1"/>
  </dataValidations>
  <printOptions horizontalCentered="1"/>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zoomScaleNormal="10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46</v>
      </c>
      <c r="B1" s="25"/>
      <c r="C1" s="26"/>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DATE(YEAR(TODAY()),8,8)</f>
        <v>42955</v>
      </c>
      <c r="B3" s="2" t="s">
        <v>33</v>
      </c>
      <c r="C3" s="21"/>
      <c r="D3" s="2" t="s">
        <v>10</v>
      </c>
      <c r="E3" s="2" t="s">
        <v>39</v>
      </c>
    </row>
    <row r="4" spans="1:5" ht="30" customHeight="1" x14ac:dyDescent="0.25">
      <c r="A4" s="22">
        <f ca="1">DATE(YEAR(TODAY()),8,9)</f>
        <v>42956</v>
      </c>
      <c r="B4" s="2" t="s">
        <v>34</v>
      </c>
      <c r="C4" s="21"/>
      <c r="D4" s="2" t="s">
        <v>11</v>
      </c>
      <c r="E4" s="2"/>
    </row>
    <row r="5" spans="1:5" ht="30" customHeight="1" x14ac:dyDescent="0.25">
      <c r="A5" s="22"/>
      <c r="B5" s="2"/>
      <c r="C5" s="21"/>
      <c r="D5" s="2" t="s">
        <v>11</v>
      </c>
      <c r="E5" s="2"/>
    </row>
    <row r="6" spans="1:5" ht="30" customHeight="1" x14ac:dyDescent="0.25">
      <c r="A6" s="22"/>
      <c r="B6" s="2"/>
      <c r="C6" s="21"/>
      <c r="D6" s="2" t="s">
        <v>12</v>
      </c>
      <c r="E6" s="2"/>
    </row>
    <row r="7" spans="1:5" ht="30" customHeight="1" x14ac:dyDescent="0.25">
      <c r="A7" s="22"/>
      <c r="B7" s="2"/>
      <c r="C7" s="21"/>
      <c r="D7" s="2" t="s">
        <v>13</v>
      </c>
      <c r="E7" s="2"/>
    </row>
    <row r="8" spans="1:5" ht="30" customHeight="1" x14ac:dyDescent="0.25">
      <c r="A8" s="22"/>
      <c r="B8" s="2"/>
      <c r="C8" s="21"/>
      <c r="D8" s="2" t="s">
        <v>14</v>
      </c>
      <c r="E8" s="2"/>
    </row>
    <row r="9" spans="1:5" ht="30" customHeight="1" x14ac:dyDescent="0.25">
      <c r="A9" s="18" t="s">
        <v>15</v>
      </c>
      <c r="B9" s="18"/>
      <c r="C9" s="19">
        <f>SUBTOTAL(109,AğuGid[Tutar])</f>
        <v>0</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Ağustos ayından bir tarih girilmelidir" sqref="A3:A8">
      <formula1>MONTH($A3)=8</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47</v>
      </c>
      <c r="B1" s="25"/>
      <c r="C1" s="26"/>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DATE(YEAR(TODAY()),9,9)</f>
        <v>42987</v>
      </c>
      <c r="B3" s="2" t="s">
        <v>33</v>
      </c>
      <c r="C3" s="21"/>
      <c r="D3" s="2" t="s">
        <v>10</v>
      </c>
      <c r="E3" s="2" t="s">
        <v>39</v>
      </c>
    </row>
    <row r="4" spans="1:5" ht="30" customHeight="1" x14ac:dyDescent="0.25">
      <c r="A4" s="22">
        <f ca="1">DATE(YEAR(TODAY()),9,15)</f>
        <v>42993</v>
      </c>
      <c r="B4" s="2" t="s">
        <v>34</v>
      </c>
      <c r="C4" s="21"/>
      <c r="D4" s="2" t="s">
        <v>11</v>
      </c>
      <c r="E4" s="2"/>
    </row>
    <row r="5" spans="1:5" ht="30" customHeight="1" x14ac:dyDescent="0.25">
      <c r="A5" s="22"/>
      <c r="B5" s="2"/>
      <c r="C5" s="21"/>
      <c r="D5" s="2" t="s">
        <v>11</v>
      </c>
      <c r="E5" s="2"/>
    </row>
    <row r="6" spans="1:5" ht="30" customHeight="1" x14ac:dyDescent="0.25">
      <c r="A6" s="22"/>
      <c r="B6" s="2"/>
      <c r="C6" s="21"/>
      <c r="D6" s="2" t="s">
        <v>12</v>
      </c>
      <c r="E6" s="2"/>
    </row>
    <row r="7" spans="1:5" ht="30" customHeight="1" x14ac:dyDescent="0.25">
      <c r="A7" s="22"/>
      <c r="B7" s="2"/>
      <c r="C7" s="21"/>
      <c r="D7" s="2" t="s">
        <v>13</v>
      </c>
      <c r="E7" s="2"/>
    </row>
    <row r="8" spans="1:5" ht="30" customHeight="1" x14ac:dyDescent="0.25">
      <c r="A8" s="22"/>
      <c r="B8" s="2"/>
      <c r="C8" s="21"/>
      <c r="D8" s="2" t="s">
        <v>14</v>
      </c>
      <c r="E8" s="2"/>
    </row>
    <row r="9" spans="1:5" ht="30" customHeight="1" x14ac:dyDescent="0.25">
      <c r="A9" s="18" t="s">
        <v>15</v>
      </c>
      <c r="B9" s="18"/>
      <c r="C9" s="19">
        <f>SUBTOTAL(109,EylGid[Tutar])</f>
        <v>0</v>
      </c>
      <c r="D9" s="18"/>
      <c r="E9" s="18"/>
    </row>
  </sheetData>
  <mergeCells count="1">
    <mergeCell ref="A1:C1"/>
  </mergeCells>
  <dataValidations disablePrompts="1"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Eylül ayından bir tarih girilmelidir" sqref="A3:A8">
      <formula1>MONTH($A3)=9</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48</v>
      </c>
      <c r="B1" s="25"/>
      <c r="C1" s="26"/>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DATE(YEAR(TODAY()),10,10)</f>
        <v>43018</v>
      </c>
      <c r="B3" s="2" t="s">
        <v>33</v>
      </c>
      <c r="C3" s="21"/>
      <c r="D3" s="2" t="s">
        <v>10</v>
      </c>
      <c r="E3" s="2" t="s">
        <v>39</v>
      </c>
    </row>
    <row r="4" spans="1:5" ht="30" customHeight="1" x14ac:dyDescent="0.25">
      <c r="A4" s="22">
        <f ca="1">DATE(YEAR(TODAY()),10,21)</f>
        <v>43029</v>
      </c>
      <c r="B4" s="2" t="s">
        <v>34</v>
      </c>
      <c r="C4" s="21"/>
      <c r="D4" s="2" t="s">
        <v>11</v>
      </c>
      <c r="E4" s="2"/>
    </row>
    <row r="5" spans="1:5" ht="30" customHeight="1" x14ac:dyDescent="0.25">
      <c r="A5" s="22"/>
      <c r="B5" s="2"/>
      <c r="C5" s="21"/>
      <c r="D5" s="2" t="s">
        <v>11</v>
      </c>
      <c r="E5" s="2"/>
    </row>
    <row r="6" spans="1:5" ht="30" customHeight="1" x14ac:dyDescent="0.25">
      <c r="A6" s="22"/>
      <c r="B6" s="2"/>
      <c r="C6" s="21"/>
      <c r="D6" s="2" t="s">
        <v>12</v>
      </c>
      <c r="E6" s="2"/>
    </row>
    <row r="7" spans="1:5" ht="30" customHeight="1" x14ac:dyDescent="0.25">
      <c r="A7" s="22"/>
      <c r="B7" s="2"/>
      <c r="C7" s="21"/>
      <c r="D7" s="2" t="s">
        <v>13</v>
      </c>
      <c r="E7" s="2"/>
    </row>
    <row r="8" spans="1:5" ht="30" customHeight="1" x14ac:dyDescent="0.25">
      <c r="A8" s="22"/>
      <c r="B8" s="2"/>
      <c r="C8" s="21"/>
      <c r="D8" s="2" t="s">
        <v>14</v>
      </c>
      <c r="E8" s="2"/>
    </row>
    <row r="9" spans="1:5" ht="30" customHeight="1" x14ac:dyDescent="0.25">
      <c r="A9" s="18" t="s">
        <v>15</v>
      </c>
      <c r="B9" s="18"/>
      <c r="C9" s="19">
        <f>SUBTOTAL(109,EkiGid[Tutar])</f>
        <v>0</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Ekim ayından bir tarih girilmelidir" sqref="A3:A8">
      <formula1>MONTH($A3)=10</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49</v>
      </c>
      <c r="B1" s="25"/>
      <c r="C1" s="26"/>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DATE(YEAR(TODAY()),11,14)</f>
        <v>43053</v>
      </c>
      <c r="B3" s="2" t="s">
        <v>33</v>
      </c>
      <c r="C3" s="21"/>
      <c r="D3" s="2" t="s">
        <v>10</v>
      </c>
      <c r="E3" s="2" t="s">
        <v>39</v>
      </c>
    </row>
    <row r="4" spans="1:5" ht="30" customHeight="1" x14ac:dyDescent="0.25">
      <c r="A4" s="22">
        <f ca="1">DATE(YEAR(TODAY()),11,21)</f>
        <v>43060</v>
      </c>
      <c r="B4" s="2" t="s">
        <v>34</v>
      </c>
      <c r="C4" s="21"/>
      <c r="D4" s="2" t="s">
        <v>11</v>
      </c>
      <c r="E4" s="2"/>
    </row>
    <row r="5" spans="1:5" ht="30" customHeight="1" x14ac:dyDescent="0.25">
      <c r="A5" s="22"/>
      <c r="B5" s="2"/>
      <c r="C5" s="21"/>
      <c r="D5" s="2" t="s">
        <v>11</v>
      </c>
      <c r="E5" s="2"/>
    </row>
    <row r="6" spans="1:5" ht="30" customHeight="1" x14ac:dyDescent="0.25">
      <c r="A6" s="22"/>
      <c r="B6" s="2"/>
      <c r="C6" s="21"/>
      <c r="D6" s="2" t="s">
        <v>12</v>
      </c>
      <c r="E6" s="2"/>
    </row>
    <row r="7" spans="1:5" ht="30" customHeight="1" x14ac:dyDescent="0.25">
      <c r="A7" s="22"/>
      <c r="B7" s="2"/>
      <c r="C7" s="21"/>
      <c r="D7" s="2" t="s">
        <v>13</v>
      </c>
      <c r="E7" s="2"/>
    </row>
    <row r="8" spans="1:5" ht="30" customHeight="1" x14ac:dyDescent="0.25">
      <c r="A8" s="22"/>
      <c r="B8" s="2"/>
      <c r="C8" s="21"/>
      <c r="D8" s="2" t="s">
        <v>14</v>
      </c>
      <c r="E8" s="2"/>
    </row>
    <row r="9" spans="1:5" ht="30" customHeight="1" x14ac:dyDescent="0.25">
      <c r="A9" s="18" t="s">
        <v>15</v>
      </c>
      <c r="B9" s="18"/>
      <c r="C9" s="19">
        <f>SUBTOTAL(109,KasGid[Tutar])</f>
        <v>0</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Kasım ayından bir tarih girilmelidir" sqref="A3:A8">
      <formula1>MONTH($A3)=11</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50</v>
      </c>
      <c r="B1" s="25"/>
      <c r="C1" s="26"/>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DATE(YEAR(TODAY()),12,2)</f>
        <v>43071</v>
      </c>
      <c r="B3" s="2" t="s">
        <v>33</v>
      </c>
      <c r="C3" s="21">
        <v>201</v>
      </c>
      <c r="D3" s="2" t="s">
        <v>10</v>
      </c>
      <c r="E3" s="2" t="s">
        <v>39</v>
      </c>
    </row>
    <row r="4" spans="1:5" ht="30" customHeight="1" x14ac:dyDescent="0.25">
      <c r="A4" s="22">
        <f ca="1">DATE(YEAR(TODAY()),12,24)</f>
        <v>43093</v>
      </c>
      <c r="B4" s="2" t="s">
        <v>34</v>
      </c>
      <c r="C4" s="21">
        <v>98</v>
      </c>
      <c r="D4" s="2" t="s">
        <v>11</v>
      </c>
      <c r="E4" s="2"/>
    </row>
    <row r="5" spans="1:5" ht="30" customHeight="1" x14ac:dyDescent="0.25">
      <c r="A5" s="22"/>
      <c r="B5" s="2"/>
      <c r="C5" s="21">
        <v>342</v>
      </c>
      <c r="D5" s="2" t="s">
        <v>11</v>
      </c>
      <c r="E5" s="2"/>
    </row>
    <row r="6" spans="1:5" ht="30" customHeight="1" x14ac:dyDescent="0.25">
      <c r="A6" s="22"/>
      <c r="B6" s="2"/>
      <c r="C6" s="21">
        <v>122</v>
      </c>
      <c r="D6" s="2" t="s">
        <v>12</v>
      </c>
      <c r="E6" s="2"/>
    </row>
    <row r="7" spans="1:5" ht="30" customHeight="1" x14ac:dyDescent="0.25">
      <c r="A7" s="22"/>
      <c r="B7" s="2"/>
      <c r="C7" s="21">
        <v>187</v>
      </c>
      <c r="D7" s="2" t="s">
        <v>13</v>
      </c>
      <c r="E7" s="2"/>
    </row>
    <row r="8" spans="1:5" ht="30" customHeight="1" x14ac:dyDescent="0.25">
      <c r="A8" s="22"/>
      <c r="B8" s="2"/>
      <c r="C8" s="21">
        <v>99</v>
      </c>
      <c r="D8" s="2" t="s">
        <v>14</v>
      </c>
      <c r="E8" s="2"/>
    </row>
    <row r="9" spans="1:5" ht="30" customHeight="1" x14ac:dyDescent="0.25">
      <c r="A9" s="18" t="s">
        <v>15</v>
      </c>
      <c r="B9" s="18"/>
      <c r="C9" s="19">
        <f>SUBTOTAL(109,AraGid[Tutar])</f>
        <v>1049</v>
      </c>
      <c r="D9" s="18"/>
      <c r="E9" s="20"/>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Aralık ayından bir tarih girilmelidir" sqref="A3:A8">
      <formula1>MONTH($A3)=12</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tabSelected="1" zoomScaleNormal="100" workbookViewId="0"/>
  </sheetViews>
  <sheetFormatPr defaultRowHeight="30" customHeight="1" x14ac:dyDescent="0.25"/>
  <cols>
    <col min="1" max="1" width="15.85546875" customWidth="1"/>
    <col min="2" max="14" width="12.5703125" customWidth="1"/>
    <col min="15" max="15" width="12.7109375" customWidth="1"/>
    <col min="16" max="16" width="9.140625" customWidth="1"/>
    <col min="17" max="17" width="7.28515625" customWidth="1"/>
  </cols>
  <sheetData>
    <row r="1" spans="1:15" ht="35.1" customHeight="1" x14ac:dyDescent="0.4">
      <c r="A1" s="1" t="s">
        <v>8</v>
      </c>
      <c r="B1" s="1"/>
      <c r="C1" s="1"/>
    </row>
    <row r="2" spans="1:15" ht="17.100000000000001" customHeight="1" x14ac:dyDescent="0.25">
      <c r="B2" s="15" t="s">
        <v>16</v>
      </c>
      <c r="C2" s="15" t="s">
        <v>17</v>
      </c>
      <c r="D2" s="15" t="s">
        <v>18</v>
      </c>
      <c r="E2" s="15" t="s">
        <v>19</v>
      </c>
      <c r="F2" s="15" t="s">
        <v>20</v>
      </c>
      <c r="G2" s="15" t="s">
        <v>21</v>
      </c>
      <c r="H2" s="15" t="s">
        <v>22</v>
      </c>
      <c r="I2" s="15" t="s">
        <v>23</v>
      </c>
      <c r="J2" s="15" t="s">
        <v>24</v>
      </c>
      <c r="K2" s="15" t="s">
        <v>25</v>
      </c>
      <c r="L2" s="15" t="s">
        <v>26</v>
      </c>
      <c r="M2" s="15" t="s">
        <v>27</v>
      </c>
      <c r="N2" s="15" t="s">
        <v>28</v>
      </c>
    </row>
    <row r="3" spans="1:15" ht="224.1" customHeight="1" x14ac:dyDescent="0.25"/>
    <row r="4" spans="1:15" ht="17.100000000000001" customHeight="1" x14ac:dyDescent="0.25">
      <c r="A4" s="3" t="s">
        <v>9</v>
      </c>
      <c r="B4" s="3" t="s">
        <v>16</v>
      </c>
      <c r="C4" s="3" t="s">
        <v>17</v>
      </c>
      <c r="D4" s="3" t="s">
        <v>18</v>
      </c>
      <c r="E4" s="3" t="s">
        <v>19</v>
      </c>
      <c r="F4" s="3" t="s">
        <v>20</v>
      </c>
      <c r="G4" s="3" t="s">
        <v>21</v>
      </c>
      <c r="H4" s="3" t="s">
        <v>22</v>
      </c>
      <c r="I4" s="3" t="s">
        <v>23</v>
      </c>
      <c r="J4" s="3" t="s">
        <v>24</v>
      </c>
      <c r="K4" s="3" t="s">
        <v>25</v>
      </c>
      <c r="L4" s="3" t="s">
        <v>26</v>
      </c>
      <c r="M4" s="3" t="s">
        <v>27</v>
      </c>
      <c r="N4" s="3" t="s">
        <v>15</v>
      </c>
      <c r="O4" s="3" t="s">
        <v>29</v>
      </c>
    </row>
    <row r="5" spans="1:15" ht="30" customHeight="1" x14ac:dyDescent="0.25">
      <c r="A5" s="2" t="s">
        <v>10</v>
      </c>
      <c r="B5" s="21">
        <f>SUMIFS(OcaGid[Tutar],OcaGid[Kategori],GiderÖzeti[Giderler])</f>
        <v>33</v>
      </c>
      <c r="C5" s="21">
        <f>SUMIFS(ŞuGid[Tutar],ŞuGid[Kategori],GiderÖzeti[Giderler])</f>
        <v>375</v>
      </c>
      <c r="D5" s="21">
        <f>SUMIFS(MarGid[Tutar],MarGid[Kategori],GiderÖzeti[Giderler])</f>
        <v>33</v>
      </c>
      <c r="E5" s="21">
        <f>SUMIFS(NisGid[Tutar],NisGid[Kategori],GiderÖzeti[Giderler])</f>
        <v>45</v>
      </c>
      <c r="F5" s="21">
        <f>SUMIFS(MayGid[Tutar],MayGid[Kategori],GiderÖzeti[Giderler])</f>
        <v>375</v>
      </c>
      <c r="G5" s="21">
        <f>SUMIFS(HazGid[Tutar],HazGid[Kategori],GiderÖzeti[Giderler])</f>
        <v>201</v>
      </c>
      <c r="H5" s="21">
        <f>SUMIFS(TemGid[Tutar],TemGid[Kategori],GiderÖzeti[Giderler])</f>
        <v>0</v>
      </c>
      <c r="I5" s="21">
        <f>SUMIFS(AğuGid[Tutar],AğuGid[Kategori],GiderÖzeti[Giderler])</f>
        <v>0</v>
      </c>
      <c r="J5" s="21">
        <f>SUMIFS(EylGid[Tutar],EylGid[Kategori],GiderÖzeti[Giderler])</f>
        <v>0</v>
      </c>
      <c r="K5" s="21">
        <f>SUMIFS(EkiGid[Tutar],EkiGid[Kategori],GiderÖzeti[Giderler])</f>
        <v>0</v>
      </c>
      <c r="L5" s="21">
        <f>SUMIFS(KasGid[Tutar],KasGid[Kategori],GiderÖzeti[Giderler])</f>
        <v>0</v>
      </c>
      <c r="M5" s="21">
        <f>SUMIFS(AraGid[Tutar],AraGid[Kategori],GiderÖzeti[Giderler])</f>
        <v>201</v>
      </c>
      <c r="N5" s="21">
        <f>SUM(GiderÖzeti[[#This Row],[Oca]:[Ara]])</f>
        <v>1263</v>
      </c>
    </row>
    <row r="6" spans="1:15" ht="30" customHeight="1" x14ac:dyDescent="0.25">
      <c r="A6" s="2" t="s">
        <v>11</v>
      </c>
      <c r="B6" s="21">
        <f>SUMIFS(OcaGid[Tutar],OcaGid[Kategori],GiderÖzeti[Giderler])</f>
        <v>238</v>
      </c>
      <c r="C6" s="21">
        <f>SUMIFS(ŞuGid[Tutar],ŞuGid[Kategori],GiderÖzeti[Giderler])</f>
        <v>238</v>
      </c>
      <c r="D6" s="21">
        <f>SUMIFS(MarGid[Tutar],MarGid[Kategori],GiderÖzeti[Giderler])</f>
        <v>238</v>
      </c>
      <c r="E6" s="21">
        <f>SUMIFS(NisGid[Tutar],NisGid[Kategori],GiderÖzeti[Giderler])</f>
        <v>123</v>
      </c>
      <c r="F6" s="21">
        <f>SUMIFS(MayGid[Tutar],MayGid[Kategori],GiderÖzeti[Giderler])</f>
        <v>111</v>
      </c>
      <c r="G6" s="21">
        <f>SUMIFS(HazGid[Tutar],HazGid[Kategori],GiderÖzeti[Giderler])</f>
        <v>98</v>
      </c>
      <c r="H6" s="21">
        <f>SUMIFS(TemGid[Tutar],TemGid[Kategori],GiderÖzeti[Giderler])</f>
        <v>0</v>
      </c>
      <c r="I6" s="21">
        <f>SUMIFS(AğuGid[Tutar],AğuGid[Kategori],GiderÖzeti[Giderler])</f>
        <v>0</v>
      </c>
      <c r="J6" s="21">
        <f>SUMIFS(EylGid[Tutar],EylGid[Kategori],GiderÖzeti[Giderler])</f>
        <v>0</v>
      </c>
      <c r="K6" s="21">
        <f>SUMIFS(EkiGid[Tutar],EkiGid[Kategori],GiderÖzeti[Giderler])</f>
        <v>0</v>
      </c>
      <c r="L6" s="21">
        <f>SUMIFS(KasGid[Tutar],KasGid[Kategori],GiderÖzeti[Giderler])</f>
        <v>0</v>
      </c>
      <c r="M6" s="21">
        <f>SUMIFS(AraGid[Tutar],AraGid[Kategori],GiderÖzeti[Giderler])</f>
        <v>440</v>
      </c>
      <c r="N6" s="21">
        <f>SUM(GiderÖzeti[[#This Row],[Oca]:[Ara]])</f>
        <v>1486</v>
      </c>
    </row>
    <row r="7" spans="1:15" ht="30" customHeight="1" x14ac:dyDescent="0.25">
      <c r="A7" s="2" t="s">
        <v>12</v>
      </c>
      <c r="B7" s="21">
        <f>SUMIFS(OcaGid[Tutar],OcaGid[Kategori],GiderÖzeti[Giderler])</f>
        <v>110</v>
      </c>
      <c r="C7" s="21">
        <f>SUMIFS(ŞuGid[Tutar],ŞuGid[Kategori],GiderÖzeti[Giderler])</f>
        <v>110</v>
      </c>
      <c r="D7" s="21">
        <f>SUMIFS(MarGid[Tutar],MarGid[Kategori],GiderÖzeti[Giderler])</f>
        <v>110</v>
      </c>
      <c r="E7" s="21">
        <f>SUMIFS(NisGid[Tutar],NisGid[Kategori],GiderÖzeti[Giderler])</f>
        <v>125</v>
      </c>
      <c r="F7" s="21">
        <f>SUMIFS(MayGid[Tutar],MayGid[Kategori],GiderÖzeti[Giderler])</f>
        <v>333</v>
      </c>
      <c r="G7" s="21">
        <f>SUMIFS(HazGid[Tutar],HazGid[Kategori],GiderÖzeti[Giderler])</f>
        <v>122</v>
      </c>
      <c r="H7" s="21">
        <f>SUMIFS(TemGid[Tutar],TemGid[Kategori],GiderÖzeti[Giderler])</f>
        <v>0</v>
      </c>
      <c r="I7" s="21">
        <f>SUMIFS(AğuGid[Tutar],AğuGid[Kategori],GiderÖzeti[Giderler])</f>
        <v>0</v>
      </c>
      <c r="J7" s="21">
        <f>SUMIFS(EylGid[Tutar],EylGid[Kategori],GiderÖzeti[Giderler])</f>
        <v>0</v>
      </c>
      <c r="K7" s="21">
        <f>SUMIFS(EkiGid[Tutar],EkiGid[Kategori],GiderÖzeti[Giderler])</f>
        <v>0</v>
      </c>
      <c r="L7" s="21">
        <f>SUMIFS(KasGid[Tutar],KasGid[Kategori],GiderÖzeti[Giderler])</f>
        <v>0</v>
      </c>
      <c r="M7" s="21">
        <f>SUMIFS(AraGid[Tutar],AraGid[Kategori],GiderÖzeti[Giderler])</f>
        <v>122</v>
      </c>
      <c r="N7" s="21">
        <f>SUM(GiderÖzeti[[#This Row],[Oca]:[Ara]])</f>
        <v>1032</v>
      </c>
    </row>
    <row r="8" spans="1:15" ht="30" customHeight="1" x14ac:dyDescent="0.25">
      <c r="A8" s="2" t="s">
        <v>13</v>
      </c>
      <c r="B8" s="21">
        <f>SUMIFS(OcaGid[Tutar],OcaGid[Kategori],GiderÖzeti[Giderler])</f>
        <v>426</v>
      </c>
      <c r="C8" s="21">
        <f>SUMIFS(ŞuGid[Tutar],ŞuGid[Kategori],GiderÖzeti[Giderler])</f>
        <v>84</v>
      </c>
      <c r="D8" s="21">
        <f>SUMIFS(MarGid[Tutar],MarGid[Kategori],GiderÖzeti[Giderler])</f>
        <v>84</v>
      </c>
      <c r="E8" s="21">
        <f>SUMIFS(NisGid[Tutar],NisGid[Kategori],GiderÖzeti[Giderler])</f>
        <v>426</v>
      </c>
      <c r="F8" s="21">
        <f>SUMIFS(MayGid[Tutar],MayGid[Kategori],GiderÖzeti[Giderler])</f>
        <v>125</v>
      </c>
      <c r="G8" s="21">
        <f>SUMIFS(HazGid[Tutar],HazGid[Kategori],GiderÖzeti[Giderler])</f>
        <v>187</v>
      </c>
      <c r="H8" s="21">
        <f>SUMIFS(TemGid[Tutar],TemGid[Kategori],GiderÖzeti[Giderler])</f>
        <v>0</v>
      </c>
      <c r="I8" s="21">
        <f>SUMIFS(AğuGid[Tutar],AğuGid[Kategori],GiderÖzeti[Giderler])</f>
        <v>0</v>
      </c>
      <c r="J8" s="21">
        <f>SUMIFS(EylGid[Tutar],EylGid[Kategori],GiderÖzeti[Giderler])</f>
        <v>0</v>
      </c>
      <c r="K8" s="21">
        <f>SUMIFS(EkiGid[Tutar],EkiGid[Kategori],GiderÖzeti[Giderler])</f>
        <v>0</v>
      </c>
      <c r="L8" s="21">
        <f>SUMIFS(KasGid[Tutar],KasGid[Kategori],GiderÖzeti[Giderler])</f>
        <v>0</v>
      </c>
      <c r="M8" s="21">
        <f>SUMIFS(AraGid[Tutar],AraGid[Kategori],GiderÖzeti[Giderler])</f>
        <v>187</v>
      </c>
      <c r="N8" s="21">
        <f>SUM(GiderÖzeti[[#This Row],[Oca]:[Ara]])</f>
        <v>1519</v>
      </c>
    </row>
    <row r="9" spans="1:15" ht="30" customHeight="1" x14ac:dyDescent="0.25">
      <c r="A9" s="2" t="s">
        <v>14</v>
      </c>
      <c r="B9" s="21">
        <f>SUMIFS(OcaGid[Tutar],OcaGid[Kategori],GiderÖzeti[Giderler])</f>
        <v>54</v>
      </c>
      <c r="C9" s="21">
        <f>SUMIFS(ŞuGid[Tutar],ŞuGid[Kategori],GiderÖzeti[Giderler])</f>
        <v>54</v>
      </c>
      <c r="D9" s="21">
        <f>SUMIFS(MarGid[Tutar],MarGid[Kategori],GiderÖzeti[Giderler])</f>
        <v>109</v>
      </c>
      <c r="E9" s="21">
        <f>SUMIFS(NisGid[Tutar],NisGid[Kategori],GiderÖzeti[Giderler])</f>
        <v>98</v>
      </c>
      <c r="F9" s="21">
        <f>SUMIFS(MayGid[Tutar],MayGid[Kategori],GiderÖzeti[Giderler])</f>
        <v>33</v>
      </c>
      <c r="G9" s="21">
        <f>SUMIFS(HazGid[Tutar],HazGid[Kategori],GiderÖzeti[Giderler])</f>
        <v>441</v>
      </c>
      <c r="H9" s="21">
        <f>SUMIFS(TemGid[Tutar],TemGid[Kategori],GiderÖzeti[Giderler])</f>
        <v>0</v>
      </c>
      <c r="I9" s="21">
        <f>SUMIFS(AğuGid[Tutar],AğuGid[Kategori],GiderÖzeti[Giderler])</f>
        <v>0</v>
      </c>
      <c r="J9" s="21">
        <f>SUMIFS(EylGid[Tutar],EylGid[Kategori],GiderÖzeti[Giderler])</f>
        <v>0</v>
      </c>
      <c r="K9" s="21">
        <f>SUMIFS(EkiGid[Tutar],EkiGid[Kategori],GiderÖzeti[Giderler])</f>
        <v>0</v>
      </c>
      <c r="L9" s="21">
        <f>SUMIFS(KasGid[Tutar],KasGid[Kategori],GiderÖzeti[Giderler])</f>
        <v>0</v>
      </c>
      <c r="M9" s="21">
        <f>SUMIFS(AraGid[Tutar],AraGid[Kategori],GiderÖzeti[Giderler])</f>
        <v>99</v>
      </c>
      <c r="N9" s="21">
        <f>SUM(GiderÖzeti[[#This Row],[Oca]:[Ara]])</f>
        <v>888</v>
      </c>
    </row>
    <row r="10" spans="1:15" ht="30" customHeight="1" x14ac:dyDescent="0.25">
      <c r="A10" s="8" t="s">
        <v>15</v>
      </c>
      <c r="B10" s="9">
        <f>SUBTOTAL(109,GiderÖzeti[Oca])</f>
        <v>861</v>
      </c>
      <c r="C10" s="9">
        <f>SUBTOTAL(109,GiderÖzeti[Şub])</f>
        <v>861</v>
      </c>
      <c r="D10" s="9">
        <f>SUBTOTAL(109,GiderÖzeti[Mar])</f>
        <v>574</v>
      </c>
      <c r="E10" s="9">
        <f>SUBTOTAL(109,GiderÖzeti[Nis])</f>
        <v>817</v>
      </c>
      <c r="F10" s="9">
        <f>SUBTOTAL(109,GiderÖzeti[May])</f>
        <v>977</v>
      </c>
      <c r="G10" s="9">
        <f>SUBTOTAL(109,GiderÖzeti[Haz])</f>
        <v>1049</v>
      </c>
      <c r="H10" s="9">
        <f>SUBTOTAL(109,GiderÖzeti[Tem])</f>
        <v>0</v>
      </c>
      <c r="I10" s="9">
        <f>SUBTOTAL(109,GiderÖzeti[Ağu])</f>
        <v>0</v>
      </c>
      <c r="J10" s="9">
        <f>SUBTOTAL(109,GiderÖzeti[Eyl])</f>
        <v>0</v>
      </c>
      <c r="K10" s="9">
        <f>SUBTOTAL(109,GiderÖzeti[Eki])</f>
        <v>0</v>
      </c>
      <c r="L10" s="9">
        <f>SUBTOTAL(109,GiderÖzeti[Kas])</f>
        <v>0</v>
      </c>
      <c r="M10" s="9">
        <f>SUBTOTAL(109,GiderÖzeti[Ara])</f>
        <v>1049</v>
      </c>
      <c r="N10" s="9">
        <f>SUBTOTAL(109,GiderÖzeti[Toplam])</f>
        <v>6188</v>
      </c>
    </row>
  </sheetData>
  <dataConsolidate/>
  <dataValidations count="22">
    <dataValidation allowBlank="1" showInputMessage="1" showErrorMessage="1" prompt="12 aylık bir dönemdeki belirli giderleri izlemenizi sağlayan bir gider eğilimleri çalışma kitabı. Bu çalışma kitabı bir ipuçları çalışma sayfasını, bu çalışma sayfasını ve her ay için bir çalışma sayfası içerir" sqref="A1"/>
    <dataValidation allowBlank="1" showInputMessage="1" showErrorMessage="1" prompt="Bu sütuna bir gider adı girin" sqref="A4"/>
    <dataValidation allowBlank="1" showInputMessage="1" showErrorMessage="1" prompt="Bu sütunda 12 aylık giderlerin toplamı otomatik olarak gösterilir" sqref="N4"/>
    <dataValidation allowBlank="1" showInputMessage="1" showErrorMessage="1" prompt="Bu sütunda 1 giderin 12 aylık eğilimini görselleştiren bir mini grafik gösterilir" sqref="O4"/>
    <dataValidation allowBlank="1" showInputMessage="1" showErrorMessage="1" prompt="B2-M2 arasındaki hücreler, Ocak ayından Aralık ayına kadar bir takvim yılındaki her ay için giderlerin ayrıntılı bir ana hattına yönlendiren gezinme bağlantıları içerir.  N2 hücresi, ipuçları çalışma sayfasına bir gezinti bağlantısını içerir" sqref="A2"/>
    <dataValidation allowBlank="1" showInputMessage="1" showErrorMessage="1" prompt="Bu ayın için gider ayrıntılarına gezinti köprüsü" sqref="B2:M2"/>
    <dataValidation allowBlank="1" showInputMessage="1" showErrorMessage="1" prompt="Bu çalışma kitabını nasıl kullanabileceğinizi açıklayan ipuçları çalışma sayfasına gezinti köprüsü" sqref="N2"/>
    <dataValidation allowBlank="1" showInputMessage="1" showErrorMessage="1" prompt="Ocak ve Aralık ayları arasındaki giderleri karşılaştıran kümelenmiş sütun grafik B3-M3 hücre aralığında gösterilir. Her ayın gezinti köprüsü, B2-M2 aralığındaki her kümelenmiş sütun grafiğin üstündedir. Her ayın gider özeti Gider Özeti tablosunda bulunur" sqref="A3"/>
    <dataValidation allowBlank="1" showInputMessage="1" showErrorMessage="1" prompt="Ocak ayının giderlerini karşılaştıran kümelenmiş sütun grafik. Gider ayrıntılarını görüntülemek için B2 hücresindeki gezinti bağlantısını seçin. Her bir gider tutarının özetini görüntülemek için B4 hücresinden başlayan Gider Özeti tablosuna gidin" sqref="B3"/>
    <dataValidation allowBlank="1" showInputMessage="1" showErrorMessage="1" prompt="Şubat ayının giderlerini karşılaştıran kümelenmiş sütun grafik. Gider ayrıntılarını görüntülemek için C2 hücresindeki gezinti bağlantısını seçin. Her bir gider tutarının özetini görüntülemek için C4 hücresinden başlayan Gider Özeti tablosuna gidin" sqref="C3"/>
    <dataValidation allowBlank="1" showInputMessage="1" showErrorMessage="1" prompt="Mart ayının giderlerini karşılaştıran kümelenmiş sütun grafik. Gider ayrıntılarını görüntülemek için D2 hücresindeki gezinti bağlantısını seçin. Her bir gider tutarının özetini görüntülemek için D4 hücresinden başlayan Gider Özeti tablosuna gidin" sqref="D3"/>
    <dataValidation allowBlank="1" showInputMessage="1" showErrorMessage="1" prompt="Nisan ayının giderlerini karşılaştıran kümelenmiş sütun grafik. Gider ayrıntılarını görüntülemek için E2 hücresindeki gezinti bağlantısını seçin. Her bir gider tutarının özetini görüntülemek için E4 hücresinden başlayan Gider Özeti tablosuna gidin" sqref="E3"/>
    <dataValidation allowBlank="1" showInputMessage="1" showErrorMessage="1" prompt="Mayıs ayının giderlerini karşılaştıran kümelenmiş sütun grafik. Gider ayrıntılarını görüntülemek için F2 hücresindeki gezinti bağlantısını seçin. Her bir gider tutarının özetini görüntülemek için F4 hücresinden başlayan Gider Özeti tablosuna gidin" sqref="F3"/>
    <dataValidation allowBlank="1" showInputMessage="1" showErrorMessage="1" prompt="Haziran ayının giderlerini karşılaştıran kümelenmiş sütun grafik. Gider ayrıntılarını görüntülemek için G2 hücresindeki gezinti bağlantısını seçin. Her bir gider tutarının özetini görüntülemek için G4 hücresinden başlayan Gider Özeti tablosuna gidin" sqref="G3"/>
    <dataValidation allowBlank="1" showInputMessage="1" showErrorMessage="1" prompt="Temmuz ayının giderlerini karşılaştıran kümelenmiş sütun grafik. Gider ayrıntılarını görüntülemek için H2 hücresindeki gezinti bağlantısını seçin. Her bir gider tutarının özetini görüntülemek için H4 hücresinden başlayan Gider Özeti tablosuna gidin" sqref="H3"/>
    <dataValidation allowBlank="1" showInputMessage="1" showErrorMessage="1" prompt="Ağustos ayının giderlerini karşılaştıran kümelenmiş sütun grafik. Gider ayrıntılarını görüntülemek için I2 hücresindeki gezinti bağlantısını seçin. Her bir gider tutarının özetini görüntülemek için I4 hücresinden başlayan Gider Özeti tablosuna gidin" sqref="I3"/>
    <dataValidation allowBlank="1" showInputMessage="1" showErrorMessage="1" prompt="Eylül ayının giderlerini karşılaştıran kümelenmiş sütun grafik. Gider ayrıntılarını görüntülemek için J2 hücresindeki gezinti bağlantısını seçin. Her bir gider tutarının özetini görüntülemek için J4 hücresinden başlayan Gider Özeti tablosuna gidin" sqref="J3"/>
    <dataValidation allowBlank="1" showInputMessage="1" showErrorMessage="1" prompt="Ekim ayının giderlerini karşılaştıran kümelenmiş sütun grafik. Gider ayrıntılarını görüntülemek için K2 hücresindeki gezinti bağlantısını seçin. Her bir gider tutarının özetini görüntülemek için K4 hücresinden başlayan Gider Özeti tablosuna gidin" sqref="K3"/>
    <dataValidation allowBlank="1" showInputMessage="1" showErrorMessage="1" prompt="Kasım ayının giderlerini karşılaştıran kümelenmiş sütun grafik. Gider ayrıntılarını görüntülemek için L2 hücresindeki gezinti bağlantısını seçin. Her bir gider tutarının özetini görüntülemek için L4 hücresinden başlayan Gider Özeti tablosuna gidin" sqref="L3"/>
    <dataValidation allowBlank="1" showInputMessage="1" showErrorMessage="1" prompt="Aralık ayının giderlerini karşılaştıran kümelenmiş sütun grafik. Gider ayrıntılarını görüntülemek için M2 hücresindeki gezinti bağlantısını seçin. Her bir gider tutarının özetini görüntülemek için M4 hücresinden başlayan Gider Özeti tablosuna gidin" sqref="M3"/>
    <dataValidation allowBlank="1" showInputMessage="1" showErrorMessage="1" prompt="Kümelenmiş sütun grafiğin göstergesi" sqref="N3"/>
    <dataValidation allowBlank="1" showInputMessage="1" showErrorMessage="1" prompt="Gider tutarı bu sütunda otomatik olarak gösterilir" sqref="B4:M4"/>
  </dataValidations>
  <hyperlinks>
    <hyperlink ref="B2" location="oca!A1" tooltip="Ocak ayına gitmek için seçin" display="Oca"/>
    <hyperlink ref="C2" location="şub!A1" tooltip="Şubat ayına gitmek için seçin" display="Şub"/>
    <hyperlink ref="D2" location="mar!A1" tooltip="Mart ayına gitmek için seçin" display="Mar"/>
    <hyperlink ref="E2" location="nis!A1" tooltip="Nisan ayına gitmek için seçin" display="Nis"/>
    <hyperlink ref="F2" location="may!A1" tooltip="Mayıs ayına gitmek için seçin" display="May"/>
    <hyperlink ref="G2" location="haz!A1" tooltip="Haziran ayına gitmek için seçin" display="Haz"/>
    <hyperlink ref="H2" location="tem!A1" tooltip="Temmuz ayına gitmek için seçin" display="Tem"/>
    <hyperlink ref="I2" location="ağu!A1" tooltip="Ağustos ayına gitmek için seçin" display="Ağu"/>
    <hyperlink ref="J2" location="eyl!A1" tooltip="Eylül ayına gitmek için seçin" display="Eyl"/>
    <hyperlink ref="K2" location="eki!A1" tooltip="Ekim ayına gitmek için seçin" display="Eki"/>
    <hyperlink ref="L2" location="kas!A1" tooltip="Kasım ayına gitmek için seçin" display="Kas"/>
    <hyperlink ref="M2" location="ara!A1" tooltip="Aralık ayına gitmek için seçin" display="Ara"/>
    <hyperlink ref="N2" location="ipuçları!A1" tooltip="İpuçlarına gitmek için seçin" display="İpuçları"/>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x14:colorSeries theme="0" tint="-0.499984740745262"/>
          <x14:colorNegative theme="5"/>
          <x14:colorAxis rgb="FF000000"/>
          <x14:colorMarkers theme="7"/>
          <x14:colorFirst theme="5" tint="-0.249977111117893"/>
          <x14:colorLast theme="7" tint="-0.499984740745262"/>
          <x14:colorHigh theme="5" tint="-0.249977111117893"/>
          <x14:colorLow theme="5" tint="-0.249977111117893"/>
          <x14:sparklines>
            <x14:sparkline>
              <xm:f>özet!B10:M10</xm:f>
              <xm:sqref>O10</xm:sqref>
            </x14:sparkline>
          </x14:sparklines>
        </x14:sparklineGroup>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özet!B5:M5</xm:f>
              <xm:sqref>O5</xm:sqref>
            </x14:sparkline>
            <x14:sparkline>
              <xm:f>özet!B6:M6</xm:f>
              <xm:sqref>O6</xm:sqref>
            </x14:sparkline>
            <x14:sparkline>
              <xm:f>özet!B7:M7</xm:f>
              <xm:sqref>O7</xm:sqref>
            </x14:sparkline>
            <x14:sparkline>
              <xm:f>özet!B8:M8</xm:f>
              <xm:sqref>O8</xm:sqref>
            </x14:sparkline>
            <x14:sparkline>
              <xm:f>özet!B9:M9</xm:f>
              <xm:sqref>O9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30</v>
      </c>
      <c r="B1" s="25"/>
      <c r="C1" s="25"/>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DATE(YEAR(TODAY()),1,4)</f>
        <v>42739</v>
      </c>
      <c r="B3" s="2" t="s">
        <v>33</v>
      </c>
      <c r="C3" s="21">
        <v>33</v>
      </c>
      <c r="D3" s="2" t="s">
        <v>10</v>
      </c>
      <c r="E3" s="2" t="s">
        <v>39</v>
      </c>
    </row>
    <row r="4" spans="1:5" ht="30" customHeight="1" x14ac:dyDescent="0.25">
      <c r="A4" s="22">
        <f ca="1">DATE(YEAR(TODAY()),1,5)</f>
        <v>42740</v>
      </c>
      <c r="B4" s="2" t="s">
        <v>34</v>
      </c>
      <c r="C4" s="21">
        <v>238</v>
      </c>
      <c r="D4" s="2" t="s">
        <v>11</v>
      </c>
      <c r="E4" s="2"/>
    </row>
    <row r="5" spans="1:5" ht="30" customHeight="1" x14ac:dyDescent="0.25">
      <c r="A5" s="22"/>
      <c r="B5" s="2"/>
      <c r="C5" s="21">
        <v>342</v>
      </c>
      <c r="D5" s="2" t="s">
        <v>13</v>
      </c>
      <c r="E5" s="2"/>
    </row>
    <row r="6" spans="1:5" ht="30" customHeight="1" x14ac:dyDescent="0.25">
      <c r="A6" s="22"/>
      <c r="B6" s="2"/>
      <c r="C6" s="21">
        <v>110</v>
      </c>
      <c r="D6" s="2" t="s">
        <v>12</v>
      </c>
      <c r="E6" s="2"/>
    </row>
    <row r="7" spans="1:5" ht="30" customHeight="1" x14ac:dyDescent="0.25">
      <c r="A7" s="22"/>
      <c r="B7" s="2"/>
      <c r="C7" s="21">
        <v>84</v>
      </c>
      <c r="D7" s="2" t="s">
        <v>13</v>
      </c>
      <c r="E7" s="2"/>
    </row>
    <row r="8" spans="1:5" ht="30" customHeight="1" x14ac:dyDescent="0.25">
      <c r="A8" s="22"/>
      <c r="B8" s="2"/>
      <c r="C8" s="21">
        <v>54</v>
      </c>
      <c r="D8" s="2" t="s">
        <v>14</v>
      </c>
      <c r="E8" s="2"/>
    </row>
    <row r="9" spans="1:5" ht="30" customHeight="1" x14ac:dyDescent="0.25">
      <c r="A9" s="17" t="s">
        <v>15</v>
      </c>
      <c r="C9" s="24">
        <f>SUBTOTAL(109,OcaGid[Tutar])</f>
        <v>861</v>
      </c>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Ocak ayından bir tarih girilmelidir" sqref="A3:A8">
      <formula1>MONTH($A3)=1</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40</v>
      </c>
      <c r="B1" s="25"/>
      <c r="C1" s="25"/>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DATE(YEAR(TODAY()),2,3)</f>
        <v>42769</v>
      </c>
      <c r="B3" s="2" t="s">
        <v>33</v>
      </c>
      <c r="C3" s="21">
        <v>33</v>
      </c>
      <c r="D3" s="2" t="s">
        <v>10</v>
      </c>
      <c r="E3" s="2" t="s">
        <v>39</v>
      </c>
    </row>
    <row r="4" spans="1:5" ht="30" customHeight="1" x14ac:dyDescent="0.25">
      <c r="A4" s="22">
        <f ca="1">DATE(YEAR(TODAY()),2,4)</f>
        <v>42770</v>
      </c>
      <c r="B4" s="2" t="s">
        <v>34</v>
      </c>
      <c r="C4" s="21">
        <v>238</v>
      </c>
      <c r="D4" s="2" t="s">
        <v>11</v>
      </c>
      <c r="E4" s="2"/>
    </row>
    <row r="5" spans="1:5" ht="30" customHeight="1" x14ac:dyDescent="0.25">
      <c r="A5" s="22"/>
      <c r="B5" s="2"/>
      <c r="C5" s="21">
        <v>342</v>
      </c>
      <c r="D5" s="2" t="s">
        <v>10</v>
      </c>
      <c r="E5" s="2"/>
    </row>
    <row r="6" spans="1:5" ht="30" customHeight="1" x14ac:dyDescent="0.25">
      <c r="A6" s="22"/>
      <c r="B6" s="2"/>
      <c r="C6" s="21">
        <v>110</v>
      </c>
      <c r="D6" s="2" t="s">
        <v>12</v>
      </c>
      <c r="E6" s="2"/>
    </row>
    <row r="7" spans="1:5" ht="30" customHeight="1" x14ac:dyDescent="0.25">
      <c r="A7" s="22"/>
      <c r="B7" s="2"/>
      <c r="C7" s="21">
        <v>84</v>
      </c>
      <c r="D7" s="2" t="s">
        <v>13</v>
      </c>
      <c r="E7" s="2"/>
    </row>
    <row r="8" spans="1:5" ht="30" customHeight="1" x14ac:dyDescent="0.25">
      <c r="A8" s="22"/>
      <c r="B8" s="2"/>
      <c r="C8" s="21">
        <v>54</v>
      </c>
      <c r="D8" s="2" t="s">
        <v>14</v>
      </c>
      <c r="E8" s="2"/>
    </row>
    <row r="9" spans="1:5" ht="30" customHeight="1" x14ac:dyDescent="0.25">
      <c r="A9" s="23" t="s">
        <v>15</v>
      </c>
      <c r="B9" s="18"/>
      <c r="C9" s="19">
        <f>SUBTOTAL(109,ŞuGid[Tutar])</f>
        <v>861</v>
      </c>
      <c r="D9" s="18"/>
      <c r="E9" s="18"/>
    </row>
  </sheetData>
  <mergeCells count="1">
    <mergeCell ref="A1:C1"/>
  </mergeCells>
  <dataValidations disablePrompts="1"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Şubat ayından bir tarih girilmelidir" sqref="A3:A8">
      <formula1>MONTH($A3)=2</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41</v>
      </c>
      <c r="B1" s="25"/>
      <c r="C1" s="25"/>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DATE(YEAR(TODAY()),3,5)</f>
        <v>42799</v>
      </c>
      <c r="B3" s="2" t="s">
        <v>33</v>
      </c>
      <c r="C3" s="21">
        <v>33</v>
      </c>
      <c r="D3" s="2" t="s">
        <v>10</v>
      </c>
      <c r="E3" s="2" t="s">
        <v>39</v>
      </c>
    </row>
    <row r="4" spans="1:5" ht="30" customHeight="1" x14ac:dyDescent="0.25">
      <c r="A4" s="22">
        <f ca="1">DATE(YEAR(TODAY()),3,6)</f>
        <v>42800</v>
      </c>
      <c r="B4" s="2" t="s">
        <v>34</v>
      </c>
      <c r="C4" s="21">
        <v>238</v>
      </c>
      <c r="D4" s="2" t="s">
        <v>11</v>
      </c>
      <c r="E4" s="2"/>
    </row>
    <row r="5" spans="1:5" ht="30" customHeight="1" x14ac:dyDescent="0.25">
      <c r="A5" s="22"/>
      <c r="B5" s="2"/>
      <c r="C5" s="21">
        <v>55</v>
      </c>
      <c r="D5" s="2" t="s">
        <v>14</v>
      </c>
      <c r="E5" s="2"/>
    </row>
    <row r="6" spans="1:5" ht="30" customHeight="1" x14ac:dyDescent="0.25">
      <c r="A6" s="22"/>
      <c r="B6" s="2"/>
      <c r="C6" s="21">
        <v>110</v>
      </c>
      <c r="D6" s="2" t="s">
        <v>12</v>
      </c>
      <c r="E6" s="2"/>
    </row>
    <row r="7" spans="1:5" ht="30" customHeight="1" x14ac:dyDescent="0.25">
      <c r="A7" s="22"/>
      <c r="B7" s="2"/>
      <c r="C7" s="21">
        <v>84</v>
      </c>
      <c r="D7" s="2" t="s">
        <v>13</v>
      </c>
      <c r="E7" s="2"/>
    </row>
    <row r="8" spans="1:5" ht="30" customHeight="1" x14ac:dyDescent="0.25">
      <c r="A8" s="22"/>
      <c r="B8" s="2"/>
      <c r="C8" s="21">
        <v>54</v>
      </c>
      <c r="D8" s="2" t="s">
        <v>14</v>
      </c>
      <c r="E8" s="2"/>
    </row>
    <row r="9" spans="1:5" ht="30" customHeight="1" x14ac:dyDescent="0.25">
      <c r="A9" s="18" t="s">
        <v>15</v>
      </c>
      <c r="B9" s="18"/>
      <c r="C9" s="19">
        <f>SUBTOTAL(109,MarGid[Tutar])</f>
        <v>574</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Mart ayından bir tarih girilmelidir" sqref="A3:A8">
      <formula1>MONTH($A3)=3</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42</v>
      </c>
      <c r="B1" s="25"/>
      <c r="C1" s="26"/>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DATE(YEAR(TODAY()),4,4)</f>
        <v>42829</v>
      </c>
      <c r="B3" s="2" t="s">
        <v>33</v>
      </c>
      <c r="C3" s="21">
        <v>45</v>
      </c>
      <c r="D3" s="2" t="s">
        <v>10</v>
      </c>
      <c r="E3" s="2" t="s">
        <v>39</v>
      </c>
    </row>
    <row r="4" spans="1:5" ht="30" customHeight="1" x14ac:dyDescent="0.25">
      <c r="A4" s="22">
        <f ca="1">DATE(YEAR(TODAY()),4,8)</f>
        <v>42833</v>
      </c>
      <c r="B4" s="2" t="s">
        <v>34</v>
      </c>
      <c r="C4" s="21">
        <v>123</v>
      </c>
      <c r="D4" s="2" t="s">
        <v>11</v>
      </c>
      <c r="E4" s="2"/>
    </row>
    <row r="5" spans="1:5" ht="30" customHeight="1" x14ac:dyDescent="0.25">
      <c r="A5" s="22"/>
      <c r="B5" s="2"/>
      <c r="C5" s="21">
        <v>342</v>
      </c>
      <c r="D5" s="2" t="s">
        <v>13</v>
      </c>
      <c r="E5" s="2"/>
    </row>
    <row r="6" spans="1:5" ht="30" customHeight="1" x14ac:dyDescent="0.25">
      <c r="A6" s="22"/>
      <c r="B6" s="2"/>
      <c r="C6" s="21">
        <v>125</v>
      </c>
      <c r="D6" s="2" t="s">
        <v>12</v>
      </c>
      <c r="E6" s="2"/>
    </row>
    <row r="7" spans="1:5" ht="30" customHeight="1" x14ac:dyDescent="0.25">
      <c r="A7" s="22"/>
      <c r="B7" s="2"/>
      <c r="C7" s="21">
        <v>84</v>
      </c>
      <c r="D7" s="2" t="s">
        <v>13</v>
      </c>
      <c r="E7" s="2"/>
    </row>
    <row r="8" spans="1:5" ht="30" customHeight="1" x14ac:dyDescent="0.25">
      <c r="A8" s="22"/>
      <c r="B8" s="2"/>
      <c r="C8" s="21">
        <v>98</v>
      </c>
      <c r="D8" s="2" t="s">
        <v>14</v>
      </c>
      <c r="E8" s="2"/>
    </row>
    <row r="9" spans="1:5" ht="30" customHeight="1" x14ac:dyDescent="0.25">
      <c r="A9" s="18" t="s">
        <v>15</v>
      </c>
      <c r="B9" s="18"/>
      <c r="C9" s="19">
        <f>SUBTOTAL(109,NisGid[Tutar])</f>
        <v>817</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Nisan ayından bir tarih girilmelidir" sqref="A3:A8">
      <formula1>MONTH($A3)=4</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43</v>
      </c>
      <c r="B1" s="25"/>
      <c r="C1" s="26"/>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DATE(YEAR(TODAY()),5,3)</f>
        <v>42858</v>
      </c>
      <c r="B3" s="2" t="s">
        <v>33</v>
      </c>
      <c r="C3" s="21">
        <v>33</v>
      </c>
      <c r="D3" s="2" t="s">
        <v>10</v>
      </c>
      <c r="E3" s="2" t="s">
        <v>39</v>
      </c>
    </row>
    <row r="4" spans="1:5" ht="30" customHeight="1" x14ac:dyDescent="0.25">
      <c r="A4" s="22">
        <f ca="1">DATE(YEAR(TODAY()),5,8)</f>
        <v>42863</v>
      </c>
      <c r="B4" s="2" t="s">
        <v>34</v>
      </c>
      <c r="C4" s="21">
        <v>111</v>
      </c>
      <c r="D4" s="2" t="s">
        <v>11</v>
      </c>
      <c r="E4" s="2"/>
    </row>
    <row r="5" spans="1:5" ht="30" customHeight="1" x14ac:dyDescent="0.25">
      <c r="A5" s="22"/>
      <c r="B5" s="2"/>
      <c r="C5" s="21">
        <v>342</v>
      </c>
      <c r="D5" s="2" t="s">
        <v>10</v>
      </c>
      <c r="E5" s="2"/>
    </row>
    <row r="6" spans="1:5" ht="30" customHeight="1" x14ac:dyDescent="0.25">
      <c r="A6" s="22"/>
      <c r="B6" s="2"/>
      <c r="C6" s="21">
        <v>333</v>
      </c>
      <c r="D6" s="2" t="s">
        <v>12</v>
      </c>
      <c r="E6" s="2"/>
    </row>
    <row r="7" spans="1:5" ht="30" customHeight="1" x14ac:dyDescent="0.25">
      <c r="A7" s="22"/>
      <c r="B7" s="2"/>
      <c r="C7" s="21">
        <v>125</v>
      </c>
      <c r="D7" s="2" t="s">
        <v>13</v>
      </c>
      <c r="E7" s="2"/>
    </row>
    <row r="8" spans="1:5" ht="30" customHeight="1" x14ac:dyDescent="0.25">
      <c r="A8" s="22"/>
      <c r="B8" s="2"/>
      <c r="C8" s="21">
        <v>33</v>
      </c>
      <c r="D8" s="2" t="s">
        <v>14</v>
      </c>
      <c r="E8" s="2"/>
    </row>
    <row r="9" spans="1:5" ht="30" customHeight="1" x14ac:dyDescent="0.25">
      <c r="A9" s="18" t="s">
        <v>15</v>
      </c>
      <c r="C9" s="19">
        <f>SUBTOTAL(109,MayGid[Tutar])</f>
        <v>977</v>
      </c>
      <c r="E9" s="18"/>
    </row>
  </sheetData>
  <mergeCells count="1">
    <mergeCell ref="A1:C1"/>
  </mergeCells>
  <dataValidations count="11">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Mayıs ayından bir tarih girilmelidir" sqref="A3:A8">
      <formula1>MONTH($A3)=5</formula1>
    </dataValidation>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44</v>
      </c>
      <c r="B1" s="25"/>
      <c r="C1" s="26"/>
      <c r="D1" s="15" t="s">
        <v>36</v>
      </c>
      <c r="E1" s="15" t="s">
        <v>28</v>
      </c>
    </row>
    <row r="2" spans="1:5" ht="17.100000000000001" customHeight="1" x14ac:dyDescent="0.25">
      <c r="A2" s="3" t="s">
        <v>31</v>
      </c>
      <c r="B2" s="3" t="s">
        <v>32</v>
      </c>
      <c r="C2" s="3" t="s">
        <v>35</v>
      </c>
      <c r="D2" s="3" t="s">
        <v>37</v>
      </c>
      <c r="E2" s="3" t="s">
        <v>38</v>
      </c>
    </row>
    <row r="3" spans="1:5" ht="30" customHeight="1" x14ac:dyDescent="0.25">
      <c r="A3" s="22">
        <f ca="1">DATE(YEAR(TODAY()),6,7)</f>
        <v>42893</v>
      </c>
      <c r="B3" s="2" t="s">
        <v>33</v>
      </c>
      <c r="C3" s="21">
        <v>201</v>
      </c>
      <c r="D3" s="2" t="s">
        <v>10</v>
      </c>
      <c r="E3" s="2" t="s">
        <v>39</v>
      </c>
    </row>
    <row r="4" spans="1:5" ht="30" customHeight="1" x14ac:dyDescent="0.25">
      <c r="A4" s="22">
        <f ca="1">DATE(YEAR(TODAY()),6,8)</f>
        <v>42894</v>
      </c>
      <c r="B4" s="2" t="s">
        <v>34</v>
      </c>
      <c r="C4" s="21">
        <v>98</v>
      </c>
      <c r="D4" s="2" t="s">
        <v>11</v>
      </c>
      <c r="E4" s="2"/>
    </row>
    <row r="5" spans="1:5" ht="30" customHeight="1" x14ac:dyDescent="0.25">
      <c r="A5" s="22"/>
      <c r="B5" s="2"/>
      <c r="C5" s="21">
        <v>342</v>
      </c>
      <c r="D5" s="2" t="s">
        <v>14</v>
      </c>
      <c r="E5" s="2"/>
    </row>
    <row r="6" spans="1:5" ht="30" customHeight="1" x14ac:dyDescent="0.25">
      <c r="A6" s="22"/>
      <c r="B6" s="2"/>
      <c r="C6" s="21">
        <v>122</v>
      </c>
      <c r="D6" s="2" t="s">
        <v>12</v>
      </c>
      <c r="E6" s="2"/>
    </row>
    <row r="7" spans="1:5" ht="30" customHeight="1" x14ac:dyDescent="0.25">
      <c r="A7" s="22"/>
      <c r="B7" s="2"/>
      <c r="C7" s="21">
        <v>187</v>
      </c>
      <c r="D7" s="2" t="s">
        <v>13</v>
      </c>
      <c r="E7" s="2"/>
    </row>
    <row r="8" spans="1:5" ht="30" customHeight="1" x14ac:dyDescent="0.25">
      <c r="A8" s="22"/>
      <c r="B8" s="2"/>
      <c r="C8" s="21">
        <v>99</v>
      </c>
      <c r="D8" s="2" t="s">
        <v>14</v>
      </c>
      <c r="E8" s="2"/>
    </row>
    <row r="9" spans="1:5" ht="30" customHeight="1" x14ac:dyDescent="0.25">
      <c r="A9" s="18" t="s">
        <v>15</v>
      </c>
      <c r="B9" s="18"/>
      <c r="C9" s="19">
        <f>SUBTOTAL(109,HazGid[Tutar])</f>
        <v>1049</v>
      </c>
    </row>
  </sheetData>
  <mergeCells count="1">
    <mergeCell ref="A1:C1"/>
  </mergeCells>
  <dataValidations count="11">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Haziran ayından bir tarih girilmelidir" sqref="A3:A8">
      <formula1>MONTH($A3)=6</formula1>
    </dataValidation>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zoomScaleNormal="100" workbookViewId="0">
      <selection sqref="A1:C1"/>
    </sheetView>
  </sheetViews>
  <sheetFormatPr defaultRowHeight="30" customHeight="1" x14ac:dyDescent="0.25"/>
  <cols>
    <col min="1" max="3" width="33.7109375" customWidth="1"/>
    <col min="4" max="5" width="30.5703125" customWidth="1"/>
  </cols>
  <sheetData>
    <row r="1" spans="1:5" ht="35.1" customHeight="1" x14ac:dyDescent="0.4">
      <c r="A1" s="25" t="s">
        <v>45</v>
      </c>
      <c r="B1" s="25"/>
      <c r="C1" s="26"/>
      <c r="D1" s="15" t="s">
        <v>36</v>
      </c>
      <c r="E1" s="15" t="s">
        <v>28</v>
      </c>
    </row>
    <row r="2" spans="1:5" ht="17.100000000000001" customHeight="1" x14ac:dyDescent="0.25">
      <c r="A2" s="14" t="s">
        <v>31</v>
      </c>
      <c r="B2" s="14" t="s">
        <v>32</v>
      </c>
      <c r="C2" s="14" t="s">
        <v>35</v>
      </c>
      <c r="D2" s="14" t="s">
        <v>37</v>
      </c>
      <c r="E2" s="14" t="s">
        <v>38</v>
      </c>
    </row>
    <row r="3" spans="1:5" ht="30" customHeight="1" x14ac:dyDescent="0.25">
      <c r="A3" s="22">
        <f ca="1">DATE(YEAR(TODAY()),7,9)</f>
        <v>42925</v>
      </c>
      <c r="B3" s="2" t="s">
        <v>33</v>
      </c>
      <c r="C3" s="21"/>
      <c r="D3" s="2" t="s">
        <v>10</v>
      </c>
      <c r="E3" s="2" t="s">
        <v>39</v>
      </c>
    </row>
    <row r="4" spans="1:5" ht="30" customHeight="1" x14ac:dyDescent="0.25">
      <c r="A4" s="22">
        <f ca="1">DATE(YEAR(TODAY()),7,14)</f>
        <v>42930</v>
      </c>
      <c r="B4" s="2" t="s">
        <v>34</v>
      </c>
      <c r="C4" s="21"/>
      <c r="D4" s="2" t="s">
        <v>11</v>
      </c>
      <c r="E4" s="2"/>
    </row>
    <row r="5" spans="1:5" ht="30" customHeight="1" x14ac:dyDescent="0.25">
      <c r="A5" s="22"/>
      <c r="B5" s="2"/>
      <c r="C5" s="21"/>
      <c r="D5" s="2" t="s">
        <v>11</v>
      </c>
      <c r="E5" s="2"/>
    </row>
    <row r="6" spans="1:5" ht="30" customHeight="1" x14ac:dyDescent="0.25">
      <c r="A6" s="22"/>
      <c r="B6" s="2"/>
      <c r="C6" s="21"/>
      <c r="D6" s="2" t="s">
        <v>12</v>
      </c>
      <c r="E6" s="2"/>
    </row>
    <row r="7" spans="1:5" ht="30" customHeight="1" x14ac:dyDescent="0.25">
      <c r="A7" s="22"/>
      <c r="B7" s="2"/>
      <c r="C7" s="21"/>
      <c r="D7" s="2" t="s">
        <v>13</v>
      </c>
      <c r="E7" s="2"/>
    </row>
    <row r="8" spans="1:5" ht="30" customHeight="1" x14ac:dyDescent="0.25">
      <c r="A8" s="22"/>
      <c r="B8" s="2"/>
      <c r="C8" s="21"/>
      <c r="D8" s="2" t="s">
        <v>14</v>
      </c>
      <c r="E8" s="2"/>
    </row>
    <row r="9" spans="1:5" ht="30" customHeight="1" x14ac:dyDescent="0.25">
      <c r="A9" s="18" t="s">
        <v>15</v>
      </c>
      <c r="B9" s="18"/>
      <c r="C9" s="19">
        <f>SUBTOTAL(109,TemGid[Tutar])</f>
        <v>0</v>
      </c>
      <c r="D9" s="18"/>
      <c r="E9" s="18"/>
    </row>
  </sheetData>
  <mergeCells count="1">
    <mergeCell ref="A1:C1"/>
  </mergeCells>
  <dataValidations count="11">
    <dataValidation type="list" errorStyle="warning" allowBlank="1" showInputMessage="1" showErrorMessage="1" error="Özet sayfasına eklenmesi için açılan menüden bir gider seçilmelidir" sqref="D3:D8">
      <formula1>GiderKategorileri</formula1>
    </dataValidation>
    <dataValidation allowBlank="1" showInputMessage="1" showErrorMessage="1" prompt="Ayrıntılı giderler bu çalışma sayfasındaki tabloda özetlenir. Özet çalışma sayfasının ve ipuçları çalışma sayfasının gezinti köprüleri sırasıyla D1 ve E1 hücrelerinde bulunur" sqref="A1:C1"/>
    <dataValidation allowBlank="1" showInputMessage="1" showErrorMessage="1" prompt="Özet çalışma sayfasının gezinti köprüsü" sqref="D1"/>
    <dataValidation allowBlank="1" showInputMessage="1" showErrorMessage="1" prompt="İpuçları çalışma sayfasının gezinti köprüsü" sqref="E1"/>
    <dataValidation allowBlank="1" showInputMessage="1" showErrorMessage="1" prompt="Bu sütuna gider tarihini girin" sqref="A2"/>
    <dataValidation allowBlank="1" showInputMessage="1" showErrorMessage="1" prompt="Bu sütuna satınalma siparişi numarasını girin" sqref="B2"/>
    <dataValidation allowBlank="1" showInputMessage="1" showErrorMessage="1" prompt="Bu sütuna Gider tutarını girin" sqref="C2"/>
    <dataValidation allowBlank="1" showInputMessage="1" showErrorMessage="1" prompt="Özet çalışma sayfasındaki Gider Özeti tablosunda bulunan Giderler sütununa göre otomatik olarak doldurulan bir Gider kategorileri listesi. Listede gezinmek için ALT+AŞAĞI OK tuşlarına basın. Bir Kategori seçmek için ENTER tuşuna basın" sqref="D2"/>
    <dataValidation allowBlank="1" showInputMessage="1" showErrorMessage="1" prompt="Bu sütuna giderin bir açıklamasını girin" sqref="E2"/>
    <dataValidation type="custom" errorStyle="warning" allowBlank="1" showInputMessage="1" showErrorMessage="1" errorTitle="Tutar Doğrulama" error="Tutar bir sayı olmalıdır." sqref="C3:C8">
      <formula1>ISNUMBER($C3)</formula1>
    </dataValidation>
    <dataValidation type="custom" errorStyle="warning" allowBlank="1" showInputMessage="1" showErrorMessage="1" error="Bu giderin Özet sayfasına eklenmesi için Temmuz ayından bir tarih girilmelidir" sqref="A3:A8">
      <formula1>MONTH($A3)=7</formula1>
    </dataValidation>
  </dataValidations>
  <hyperlinks>
    <hyperlink ref="D1" location="özet!A1" tooltip="Özeti görüntülemek için seçin" display="Özet"/>
    <hyperlink ref="E1" location="ipuçları!A1" tooltip="İpuçları çalışma sayfasında gezinmek için seçin" display="İpuçları"/>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27</vt:i4>
      </vt:variant>
    </vt:vector>
  </HeadingPairs>
  <TitlesOfParts>
    <vt:vector size="41" baseType="lpstr">
      <vt:lpstr>ipuçları</vt:lpstr>
      <vt:lpstr>özet</vt:lpstr>
      <vt:lpstr>oca</vt:lpstr>
      <vt:lpstr>şub</vt:lpstr>
      <vt:lpstr>mar</vt:lpstr>
      <vt:lpstr>nis</vt:lpstr>
      <vt:lpstr>may</vt:lpstr>
      <vt:lpstr>haz</vt:lpstr>
      <vt:lpstr>tem</vt:lpstr>
      <vt:lpstr>ağu</vt:lpstr>
      <vt:lpstr>eyl</vt:lpstr>
      <vt:lpstr>eki</vt:lpstr>
      <vt:lpstr>kas</vt:lpstr>
      <vt:lpstr>ara</vt:lpstr>
      <vt:lpstr>GiderKategorileri</vt:lpstr>
      <vt:lpstr>SütunBaşlığı10</vt:lpstr>
      <vt:lpstr>SütunBaşlığı11</vt:lpstr>
      <vt:lpstr>SütunBaşlığı12</vt:lpstr>
      <vt:lpstr>SütunBaşlığı13</vt:lpstr>
      <vt:lpstr>SütunBaşlığı14</vt:lpstr>
      <vt:lpstr>SütunBaşlığı2</vt:lpstr>
      <vt:lpstr>SütunBaşlığı3</vt:lpstr>
      <vt:lpstr>SütunBaşlığı4</vt:lpstr>
      <vt:lpstr>SütunBaşlığı5</vt:lpstr>
      <vt:lpstr>SütunBaşlığı6</vt:lpstr>
      <vt:lpstr>SütunBaşlığı7</vt:lpstr>
      <vt:lpstr>SütunBaşlığı8</vt:lpstr>
      <vt:lpstr>SütunBaşlığı9</vt:lpstr>
      <vt:lpstr>ağu!Yazdırma_Başlıkları</vt:lpstr>
      <vt:lpstr>ara!Yazdırma_Başlıkları</vt:lpstr>
      <vt:lpstr>eki!Yazdırma_Başlıkları</vt:lpstr>
      <vt:lpstr>eyl!Yazdırma_Başlıkları</vt:lpstr>
      <vt:lpstr>haz!Yazdırma_Başlıkları</vt:lpstr>
      <vt:lpstr>kas!Yazdırma_Başlıkları</vt:lpstr>
      <vt:lpstr>mar!Yazdırma_Başlıkları</vt:lpstr>
      <vt:lpstr>may!Yazdırma_Başlıkları</vt:lpstr>
      <vt:lpstr>nis!Yazdırma_Başlıkları</vt:lpstr>
      <vt:lpstr>oca!Yazdırma_Başlıkları</vt:lpstr>
      <vt:lpstr>özet!Yazdırma_Başlıkları</vt:lpstr>
      <vt:lpstr>şub!Yazdırma_Başlıkları</vt:lpstr>
      <vt:lpstr>tem!Yazdırma_Başlıkları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Microsoft</cp:lastModifiedBy>
  <dcterms:created xsi:type="dcterms:W3CDTF">2016-09-19T01:00:44Z</dcterms:created>
  <dcterms:modified xsi:type="dcterms:W3CDTF">2017-12-12T10:07:59Z</dcterms:modified>
</cp:coreProperties>
</file>