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625" yWindow="600" windowWidth="15480" windowHeight="11505"/>
  </bookViews>
  <sheets>
    <sheet name="Aile Bütçesi" sheetId="1" r:id="rId1"/>
  </sheets>
  <definedNames>
    <definedName name="_xlnm.Print_Area" localSheetId="0">'Aile Bütçesi'!$A$1:$I$57</definedName>
  </definedName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O13" i="1"/>
  <c r="O14" i="1"/>
  <c r="O15" i="1"/>
  <c r="H9" i="1" l="1"/>
  <c r="G9" i="1"/>
  <c r="F9" i="1"/>
  <c r="E9" i="1"/>
  <c r="D9" i="1"/>
  <c r="C9" i="1"/>
  <c r="B9" i="1"/>
  <c r="H10" i="1" l="1"/>
  <c r="I10" i="1"/>
  <c r="N10" i="1"/>
  <c r="M10" i="1"/>
  <c r="L10" i="1"/>
  <c r="K10" i="1"/>
  <c r="J10" i="1"/>
  <c r="C10" i="1"/>
  <c r="E10" i="1"/>
  <c r="G10" i="1"/>
  <c r="D10" i="1"/>
  <c r="F10" i="1"/>
</calcChain>
</file>

<file path=xl/sharedStrings.xml><?xml version="1.0" encoding="utf-8"?>
<sst xmlns="http://schemas.openxmlformats.org/spreadsheetml/2006/main" count="43" uniqueCount="30">
  <si>
    <t>Mar</t>
  </si>
  <si>
    <t>May</t>
  </si>
  <si>
    <t>Giderler</t>
  </si>
  <si>
    <t>Birikimler</t>
  </si>
  <si>
    <t>Kategori</t>
  </si>
  <si>
    <t>Bütçe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</si>
  <si>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</si>
  <si>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</si>
  <si>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</si>
  <si>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</si>
  <si>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</si>
  <si>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</si>
  <si>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</si>
  <si>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</si>
  <si>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</si>
  <si>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</si>
  <si>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Eğilimler</t>
  </si>
  <si>
    <t>Hedef</t>
  </si>
  <si>
    <t>Fiili Toplamlar</t>
  </si>
  <si>
    <t>Konut</t>
  </si>
  <si>
    <t>Su, Elektrik, Yakıt vb.</t>
  </si>
  <si>
    <t>TV ve Internet</t>
  </si>
  <si>
    <t>Gıda</t>
  </si>
  <si>
    <t>Telefon</t>
  </si>
  <si>
    <t>Taşıt taksidi</t>
  </si>
  <si>
    <t>Toplam</t>
  </si>
  <si>
    <t>Emeklilik birikimleri</t>
  </si>
  <si>
    <t>Üniversite birikimleri</t>
  </si>
  <si>
    <t>Tatil birikimleri</t>
  </si>
  <si>
    <t>Fazla/(Açık)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</si>
</sst>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-* #,##0.00\ [$TL-41F]_-;\-* #,##0.00\ [$TL-41F]_-;_-* &quot;-&quot;??\ [$TL-41F]_-;_-@_-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44" fontId="4" fillId="2" borderId="0" xfId="1" applyFont="1" applyFill="1" applyAlignment="1">
      <alignment horizontal="center"/>
    </xf>
    <xf numFmtId="44" fontId="5" fillId="0" borderId="0" xfId="1" applyFont="1" applyAlignment="1">
      <alignment horizontal="center"/>
    </xf>
    <xf numFmtId="6" fontId="5" fillId="0" borderId="0" xfId="1" applyNumberFormat="1" applyFont="1" applyAlignment="1">
      <alignment horizontal="center"/>
    </xf>
    <xf numFmtId="0" fontId="4" fillId="0" borderId="0" xfId="0" applyFont="1" applyProtection="1">
      <protection locked="0"/>
    </xf>
    <xf numFmtId="44" fontId="4" fillId="0" borderId="0" xfId="1" applyFont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164" fontId="5" fillId="3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8" fontId="4" fillId="0" borderId="6" xfId="0" applyNumberFormat="1" applyFont="1" applyBorder="1" applyAlignment="1" applyProtection="1">
      <alignment horizontal="center"/>
      <protection locked="0"/>
    </xf>
    <xf numFmtId="44" fontId="4" fillId="3" borderId="8" xfId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5" fillId="3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alignment horizontal="center"/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5" fontId="5" fillId="0" borderId="7" xfId="1" applyNumberFormat="1" applyFont="1" applyBorder="1" applyAlignment="1" applyProtection="1">
      <alignment horizontal="right"/>
      <protection locked="0"/>
    </xf>
    <xf numFmtId="165" fontId="5" fillId="3" borderId="0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.00\ [$TL-41F]_-;\-* #,##0.00\ [$TL-41F]_-;_-* &quot;-&quot;??\ [$TL-41F]_-;_-@_-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'Aile Bütçesi'!$A$3</c:f>
              <c:strCache>
                <c:ptCount val="1"/>
                <c:pt idx="0">
                  <c:v>Konut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Bütçesi'!$C$3:$N$3</c:f>
              <c:numCache>
                <c:formatCode>_-* #,##0.00\ [$TL-41F]_-;\-* #,##0.00\ [$TL-41F]_-;_-* "-"??\ [$TL-41F]_-;_-@_-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'Aile Bütçesi'!$A$4</c:f>
              <c:strCache>
                <c:ptCount val="1"/>
                <c:pt idx="0">
                  <c:v>Su, Elektrik, Yakıt vb.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Bütçesi'!$C$4:$N$4</c:f>
              <c:numCache>
                <c:formatCode>_-* #,##0.00\ [$TL-41F]_-;\-* #,##0.00\ [$TL-41F]_-;_-* "-"??\ [$TL-41F]_-;_-@_-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'Aile Bütçesi'!$A$5</c:f>
              <c:strCache>
                <c:ptCount val="1"/>
                <c:pt idx="0">
                  <c:v>TV ve Internet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Bütçesi'!$C$5:$N$5</c:f>
              <c:numCache>
                <c:formatCode>_-* #,##0.00\ [$TL-41F]_-;\-* #,##0.00\ [$TL-41F]_-;_-* "-"??\ [$TL-41F]_-;_-@_-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'Aile Bütçesi'!$A$6</c:f>
              <c:strCache>
                <c:ptCount val="1"/>
                <c:pt idx="0">
                  <c:v>Gıda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Bütçesi'!$C$6:$N$6</c:f>
              <c:numCache>
                <c:formatCode>_-* #,##0.00\ [$TL-41F]_-;\-* #,##0.00\ [$TL-41F]_-;_-* "-"??\ [$TL-41F]_-;_-@_-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'Aile Bütçesi'!$A$7</c:f>
              <c:strCache>
                <c:ptCount val="1"/>
                <c:pt idx="0">
                  <c:v>Telefon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Bütçesi'!$C$7:$N$7</c:f>
              <c:numCache>
                <c:formatCode>_-* #,##0.00\ [$TL-41F]_-;\-* #,##0.00\ [$TL-41F]_-;_-* "-"??\ [$TL-41F]_-;_-@_-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'Aile Bütçesi'!$A$8</c:f>
              <c:strCache>
                <c:ptCount val="1"/>
                <c:pt idx="0">
                  <c:v>Taşıt taksidi</c:v>
                </c:pt>
              </c:strCache>
            </c:strRef>
          </c:tx>
          <c:invertIfNegative val="0"/>
          <c:cat>
            <c:strRef>
              <c:f>'Aile Bütçesi'!$C$2:$N$2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Bütçesi'!$C$8:$N$8</c:f>
              <c:numCache>
                <c:formatCode>_-* #,##0.00\ [$TL-41F]_-;\-* #,##0.00\ [$TL-41F]_-;_-* "-"??\ [$TL-41F]_-;_-@_-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92960"/>
        <c:axId val="71598848"/>
      </c:barChart>
      <c:catAx>
        <c:axId val="71592960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crossAx val="71598848"/>
        <c:crosses val="autoZero"/>
        <c:auto val="1"/>
        <c:lblAlgn val="ctr"/>
        <c:lblOffset val="100"/>
        <c:noMultiLvlLbl val="0"/>
      </c:catAx>
      <c:valAx>
        <c:axId val="71598848"/>
        <c:scaling>
          <c:orientation val="minMax"/>
        </c:scaling>
        <c:delete val="0"/>
        <c:axPos val="l"/>
        <c:majorGridlines/>
        <c:numFmt formatCode="_-* #,##0.00\ [$TL-41F]_-;\-* #,##0.00\ [$TL-41F]_-;_-* &quot;-&quot;??\ [$TL-41F]_-;_-@_-" sourceLinked="1"/>
        <c:majorTickMark val="out"/>
        <c:minorTickMark val="none"/>
        <c:tickLblPos val="nextTo"/>
        <c:crossAx val="7159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15</xdr:row>
      <xdr:rowOff>176211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O9" totalsRowCount="1" headerRowDxfId="56" dataDxfId="55" totalsRowDxfId="54" headerRowCellStyle="Currency" dataCellStyle="Currency">
  <autoFilter ref="A2:O8"/>
  <tableColumns count="15">
    <tableColumn id="1" name="Kategori" totalsRowLabel="Toplam" dataDxfId="53" totalsRowDxfId="52"/>
    <tableColumn id="2" name="Bütçe" totalsRowFunction="sum" dataDxfId="51" totalsRowDxfId="50" dataCellStyle="Currency"/>
    <tableColumn id="3" name="Oca" totalsRowFunction="sum" dataDxfId="49" totalsRowDxfId="48" dataCellStyle="Currency"/>
    <tableColumn id="4" name="Şub" totalsRowFunction="sum" dataDxfId="47" totalsRowDxfId="46" dataCellStyle="Currency"/>
    <tableColumn id="5" name="Mar" totalsRowFunction="sum" dataDxfId="45" totalsRowDxfId="44" dataCellStyle="Currency"/>
    <tableColumn id="6" name="Nis" totalsRowFunction="sum" dataDxfId="43" totalsRowDxfId="42" dataCellStyle="Currency"/>
    <tableColumn id="7" name="May" totalsRowFunction="sum" dataDxfId="41" totalsRowDxfId="40" dataCellStyle="Currency"/>
    <tableColumn id="8" name="Haz" totalsRowFunction="sum" dataDxfId="39" totalsRowDxfId="38" dataCellStyle="Currency"/>
    <tableColumn id="10" name="Tem" totalsRowFunction="sum" dataDxfId="37" totalsRowDxfId="36"/>
    <tableColumn id="11" name="Ağu" totalsRowFunction="sum" dataDxfId="35" totalsRowDxfId="34"/>
    <tableColumn id="12" name="Eyl" totalsRowFunction="sum" dataDxfId="33" totalsRowDxfId="32"/>
    <tableColumn id="13" name="Eki" totalsRowFunction="sum" dataDxfId="31" totalsRowDxfId="30"/>
    <tableColumn id="14" name="Kas" totalsRowFunction="sum" dataDxfId="29" totalsRowDxfId="28"/>
    <tableColumn id="15" name="Ara" totalsRowFunction="sum" dataDxfId="27" totalsRowDxfId="26"/>
    <tableColumn id="9" name="Eğilimler" dataDxfId="25" totalsRowDxfId="24" dataCellStyle="Currency"/>
  </tableColumns>
  <tableStyleInfo name="TableStyleLight13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2:O15" headerRowDxfId="23" dataDxfId="22" headerRowCellStyle="Currency" dataCellStyle="Currency">
  <autoFilter ref="A12:O15"/>
  <tableColumns count="15">
    <tableColumn id="1" name="Kategori" totalsRowLabel="Total" dataDxfId="21" totalsRowDxfId="20"/>
    <tableColumn id="2" name="Hedef" totalsRowFunction="sum" dataDxfId="19" totalsRowDxfId="18" dataCellStyle="Currency"/>
    <tableColumn id="3" name="Oca" totalsRowFunction="sum" dataDxfId="17" totalsRowDxfId="16" dataCellStyle="Currency"/>
    <tableColumn id="4" name="Şub" totalsRowFunction="sum" dataDxfId="15" totalsRowDxfId="14" dataCellStyle="Currency"/>
    <tableColumn id="5" name="Mar" totalsRowFunction="sum" dataDxfId="13" totalsRowDxfId="12" dataCellStyle="Currency"/>
    <tableColumn id="6" name="Nis" totalsRowFunction="sum" dataDxfId="11" totalsRowDxfId="10" dataCellStyle="Currency"/>
    <tableColumn id="7" name="May" totalsRowFunction="sum" dataDxfId="9" totalsRowDxfId="8" dataCellStyle="Currency"/>
    <tableColumn id="8" name="Haz" totalsRowFunction="sum" dataDxfId="7" dataCellStyle="Currency"/>
    <tableColumn id="10" name="Tem" dataDxfId="6" dataCellStyle="Currency"/>
    <tableColumn id="11" name="Ağu" dataDxfId="5" dataCellStyle="Currency"/>
    <tableColumn id="12" name="Eyl" dataDxfId="4" dataCellStyle="Currency"/>
    <tableColumn id="13" name="Eki" dataDxfId="3" dataCellStyle="Currency"/>
    <tableColumn id="14" name="Kas" dataDxfId="2" dataCellStyle="Currency"/>
    <tableColumn id="15" name="Ara" dataDxfId="1" dataCellStyle="Currency"/>
    <tableColumn id="9" name="Fiili Toplamlar" dataDxfId="0" dataCellStyle="Currency">
      <calculatedColumnFormula>SUM(Table2[[#This Row],[Oca]:[Ara]])</calculatedColumnFormula>
    </tableColumn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activeCell="K29" sqref="K29"/>
    </sheetView>
  </sheetViews>
  <sheetFormatPr defaultRowHeight="14.25" x14ac:dyDescent="0.2"/>
  <cols>
    <col min="1" max="1" width="17.875" bestFit="1" customWidth="1"/>
    <col min="2" max="14" width="10.625" bestFit="1" customWidth="1"/>
    <col min="15" max="15" width="22.375" customWidth="1"/>
  </cols>
  <sheetData>
    <row r="1" spans="1:15" ht="39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x14ac:dyDescent="0.2">
      <c r="A2" s="5" t="s">
        <v>4</v>
      </c>
      <c r="B2" s="6" t="s">
        <v>5</v>
      </c>
      <c r="C2" s="6" t="s">
        <v>6</v>
      </c>
      <c r="D2" s="6" t="s">
        <v>7</v>
      </c>
      <c r="E2" s="6" t="s">
        <v>0</v>
      </c>
      <c r="F2" s="6" t="s">
        <v>8</v>
      </c>
      <c r="G2" s="6" t="s">
        <v>1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 t="s">
        <v>16</v>
      </c>
    </row>
    <row r="3" spans="1:15" x14ac:dyDescent="0.2">
      <c r="A3" s="8" t="s">
        <v>19</v>
      </c>
      <c r="B3" s="18">
        <v>1100</v>
      </c>
      <c r="C3" s="19">
        <v>1100</v>
      </c>
      <c r="D3" s="19">
        <v>1100</v>
      </c>
      <c r="E3" s="19">
        <v>1100</v>
      </c>
      <c r="F3" s="19">
        <v>1100</v>
      </c>
      <c r="G3" s="19">
        <v>1100</v>
      </c>
      <c r="H3" s="19">
        <v>1100</v>
      </c>
      <c r="I3" s="19">
        <v>1100</v>
      </c>
      <c r="J3" s="19">
        <v>1100</v>
      </c>
      <c r="K3" s="19">
        <v>1100</v>
      </c>
      <c r="L3" s="19">
        <v>1100</v>
      </c>
      <c r="M3" s="19">
        <v>1100</v>
      </c>
      <c r="N3" s="19">
        <v>1100</v>
      </c>
      <c r="O3" s="9"/>
    </row>
    <row r="4" spans="1:15" x14ac:dyDescent="0.2">
      <c r="A4" s="10" t="s">
        <v>20</v>
      </c>
      <c r="B4" s="20">
        <v>300</v>
      </c>
      <c r="C4" s="21">
        <v>300</v>
      </c>
      <c r="D4" s="21">
        <v>298</v>
      </c>
      <c r="E4" s="21">
        <v>276</v>
      </c>
      <c r="F4" s="21">
        <v>258</v>
      </c>
      <c r="G4" s="21">
        <v>220</v>
      </c>
      <c r="H4" s="21">
        <v>200</v>
      </c>
      <c r="I4" s="21">
        <v>300</v>
      </c>
      <c r="J4" s="21">
        <v>298</v>
      </c>
      <c r="K4" s="21">
        <v>276</v>
      </c>
      <c r="L4" s="21">
        <v>258</v>
      </c>
      <c r="M4" s="21">
        <v>220</v>
      </c>
      <c r="N4" s="21">
        <v>200</v>
      </c>
      <c r="O4" s="11"/>
    </row>
    <row r="5" spans="1:15" x14ac:dyDescent="0.2">
      <c r="A5" s="10" t="s">
        <v>21</v>
      </c>
      <c r="B5" s="20">
        <v>90</v>
      </c>
      <c r="C5" s="21">
        <v>90</v>
      </c>
      <c r="D5" s="21">
        <v>90</v>
      </c>
      <c r="E5" s="21">
        <v>90</v>
      </c>
      <c r="F5" s="21">
        <v>90</v>
      </c>
      <c r="G5" s="21">
        <v>90</v>
      </c>
      <c r="H5" s="21">
        <v>90</v>
      </c>
      <c r="I5" s="21">
        <v>90</v>
      </c>
      <c r="J5" s="21">
        <v>90</v>
      </c>
      <c r="K5" s="21">
        <v>90</v>
      </c>
      <c r="L5" s="21">
        <v>90</v>
      </c>
      <c r="M5" s="21">
        <v>90</v>
      </c>
      <c r="N5" s="21">
        <v>90</v>
      </c>
      <c r="O5" s="11"/>
    </row>
    <row r="6" spans="1:15" x14ac:dyDescent="0.2">
      <c r="A6" s="10" t="s">
        <v>22</v>
      </c>
      <c r="B6" s="20">
        <v>350</v>
      </c>
      <c r="C6" s="21">
        <v>389</v>
      </c>
      <c r="D6" s="21">
        <v>350</v>
      </c>
      <c r="E6" s="21">
        <v>330</v>
      </c>
      <c r="F6" s="21">
        <v>376</v>
      </c>
      <c r="G6" s="21">
        <v>444</v>
      </c>
      <c r="H6" s="21">
        <v>435</v>
      </c>
      <c r="I6" s="21">
        <v>462</v>
      </c>
      <c r="J6" s="21">
        <v>350</v>
      </c>
      <c r="K6" s="21">
        <v>330</v>
      </c>
      <c r="L6" s="21">
        <v>378</v>
      </c>
      <c r="M6" s="21">
        <v>444</v>
      </c>
      <c r="N6" s="21">
        <v>435</v>
      </c>
      <c r="O6" s="11"/>
    </row>
    <row r="7" spans="1:15" x14ac:dyDescent="0.2">
      <c r="A7" s="12" t="s">
        <v>23</v>
      </c>
      <c r="B7" s="20">
        <v>100</v>
      </c>
      <c r="C7" s="21">
        <v>140</v>
      </c>
      <c r="D7" s="21">
        <v>50.93</v>
      </c>
      <c r="E7" s="21">
        <v>120</v>
      </c>
      <c r="F7" s="21">
        <v>88</v>
      </c>
      <c r="G7" s="21">
        <v>89</v>
      </c>
      <c r="H7" s="21">
        <v>103</v>
      </c>
      <c r="I7" s="21">
        <v>140</v>
      </c>
      <c r="J7" s="21">
        <v>50.93</v>
      </c>
      <c r="K7" s="21">
        <v>76</v>
      </c>
      <c r="L7" s="21">
        <v>88</v>
      </c>
      <c r="M7" s="21">
        <v>89</v>
      </c>
      <c r="N7" s="21">
        <v>103</v>
      </c>
      <c r="O7" s="11"/>
    </row>
    <row r="8" spans="1:15" x14ac:dyDescent="0.2">
      <c r="A8" s="12" t="s">
        <v>24</v>
      </c>
      <c r="B8" s="22">
        <v>450</v>
      </c>
      <c r="C8" s="23">
        <v>450</v>
      </c>
      <c r="D8" s="23">
        <v>450</v>
      </c>
      <c r="E8" s="23">
        <v>450</v>
      </c>
      <c r="F8" s="23">
        <v>450</v>
      </c>
      <c r="G8" s="23">
        <v>450</v>
      </c>
      <c r="H8" s="23">
        <v>450</v>
      </c>
      <c r="I8" s="23">
        <v>450</v>
      </c>
      <c r="J8" s="23">
        <v>1000</v>
      </c>
      <c r="K8" s="23">
        <v>450</v>
      </c>
      <c r="L8" s="23">
        <v>450</v>
      </c>
      <c r="M8" s="23">
        <v>450</v>
      </c>
      <c r="N8" s="23">
        <v>450</v>
      </c>
      <c r="O8" s="11"/>
    </row>
    <row r="9" spans="1:15" x14ac:dyDescent="0.2">
      <c r="A9" s="16" t="s">
        <v>25</v>
      </c>
      <c r="B9" s="24">
        <f>SUBTOTAL(109,Table1[Bütçe])</f>
        <v>2390</v>
      </c>
      <c r="C9" s="25">
        <f>SUBTOTAL(109,Table1[Oca])</f>
        <v>2469</v>
      </c>
      <c r="D9" s="25">
        <f>SUBTOTAL(109,Table1[Şub])</f>
        <v>2338.9300000000003</v>
      </c>
      <c r="E9" s="25">
        <f>SUBTOTAL(109,Table1[Mar])</f>
        <v>2366</v>
      </c>
      <c r="F9" s="25">
        <f>SUBTOTAL(109,Table1[Nis])</f>
        <v>2362</v>
      </c>
      <c r="G9" s="25">
        <f>SUBTOTAL(109,Table1[May])</f>
        <v>2393</v>
      </c>
      <c r="H9" s="25">
        <f>SUBTOTAL(109,Table1[Haz])</f>
        <v>2378</v>
      </c>
      <c r="I9" s="25">
        <f>SUBTOTAL(109,Table1[Tem])</f>
        <v>2542</v>
      </c>
      <c r="J9" s="25">
        <f>SUBTOTAL(109,Table1[Ağu])</f>
        <v>2888.9300000000003</v>
      </c>
      <c r="K9" s="25">
        <f>SUBTOTAL(109,Table1[Eyl])</f>
        <v>2322</v>
      </c>
      <c r="L9" s="25">
        <f>SUBTOTAL(109,Table1[Eki])</f>
        <v>2364</v>
      </c>
      <c r="M9" s="25">
        <f>SUBTOTAL(109,Table1[Kas])</f>
        <v>2393</v>
      </c>
      <c r="N9" s="25">
        <f>SUBTOTAL(109,Table1[Ara])</f>
        <v>2378</v>
      </c>
      <c r="O9" s="17"/>
    </row>
    <row r="10" spans="1:15" ht="15" x14ac:dyDescent="0.25">
      <c r="A10" s="13"/>
      <c r="B10" s="14" t="s">
        <v>29</v>
      </c>
      <c r="C10" s="26">
        <f t="shared" ref="C10:N10" si="0">SUM($B$9-C9)</f>
        <v>-79</v>
      </c>
      <c r="D10" s="26">
        <f t="shared" si="0"/>
        <v>51.069999999999709</v>
      </c>
      <c r="E10" s="26">
        <f t="shared" si="0"/>
        <v>24</v>
      </c>
      <c r="F10" s="26">
        <f t="shared" si="0"/>
        <v>28</v>
      </c>
      <c r="G10" s="26">
        <f t="shared" si="0"/>
        <v>-3</v>
      </c>
      <c r="H10" s="26">
        <f t="shared" si="0"/>
        <v>12</v>
      </c>
      <c r="I10" s="26">
        <f t="shared" si="0"/>
        <v>-152</v>
      </c>
      <c r="J10" s="26">
        <f t="shared" si="0"/>
        <v>-498.93000000000029</v>
      </c>
      <c r="K10" s="26">
        <f t="shared" si="0"/>
        <v>68</v>
      </c>
      <c r="L10" s="26">
        <f t="shared" si="0"/>
        <v>26</v>
      </c>
      <c r="M10" s="26">
        <f t="shared" si="0"/>
        <v>-3</v>
      </c>
      <c r="N10" s="26">
        <f t="shared" si="0"/>
        <v>12</v>
      </c>
      <c r="O10" s="15"/>
    </row>
    <row r="11" spans="1:15" ht="39" customHeight="1" x14ac:dyDescent="0.25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5" x14ac:dyDescent="0.2">
      <c r="A12" s="1" t="s">
        <v>4</v>
      </c>
      <c r="B12" s="3" t="s">
        <v>17</v>
      </c>
      <c r="C12" s="4" t="s">
        <v>6</v>
      </c>
      <c r="D12" s="4" t="s">
        <v>7</v>
      </c>
      <c r="E12" s="4" t="s">
        <v>0</v>
      </c>
      <c r="F12" s="4" t="s">
        <v>8</v>
      </c>
      <c r="G12" s="4" t="s">
        <v>1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  <c r="O12" s="2" t="s">
        <v>18</v>
      </c>
    </row>
    <row r="13" spans="1:15" x14ac:dyDescent="0.2">
      <c r="A13" s="1" t="s">
        <v>26</v>
      </c>
      <c r="B13" s="27">
        <v>6000</v>
      </c>
      <c r="C13" s="28">
        <v>800</v>
      </c>
      <c r="D13" s="28">
        <v>500</v>
      </c>
      <c r="E13" s="28">
        <v>120</v>
      </c>
      <c r="F13" s="28">
        <v>600</v>
      </c>
      <c r="G13" s="28">
        <v>550</v>
      </c>
      <c r="H13" s="28">
        <v>240</v>
      </c>
      <c r="I13" s="28">
        <v>800</v>
      </c>
      <c r="J13" s="28">
        <v>500</v>
      </c>
      <c r="K13" s="28">
        <v>120</v>
      </c>
      <c r="L13" s="28">
        <v>600</v>
      </c>
      <c r="M13" s="28">
        <v>0</v>
      </c>
      <c r="N13" s="28">
        <v>240</v>
      </c>
      <c r="O13" s="27">
        <f>SUM(Table2[[#This Row],[Oca]:[Ara]])</f>
        <v>5070</v>
      </c>
    </row>
    <row r="14" spans="1:15" x14ac:dyDescent="0.2">
      <c r="A14" s="1" t="s">
        <v>27</v>
      </c>
      <c r="B14" s="27">
        <v>3000</v>
      </c>
      <c r="C14" s="28">
        <v>200</v>
      </c>
      <c r="D14" s="28">
        <v>250</v>
      </c>
      <c r="E14" s="28">
        <v>120</v>
      </c>
      <c r="F14" s="28">
        <v>300</v>
      </c>
      <c r="G14" s="28">
        <v>250</v>
      </c>
      <c r="H14" s="28">
        <v>150</v>
      </c>
      <c r="I14" s="28">
        <v>200</v>
      </c>
      <c r="J14" s="28">
        <v>250</v>
      </c>
      <c r="K14" s="28">
        <v>120</v>
      </c>
      <c r="L14" s="28">
        <v>300</v>
      </c>
      <c r="M14" s="28">
        <v>250</v>
      </c>
      <c r="N14" s="28">
        <v>150</v>
      </c>
      <c r="O14" s="27">
        <f>SUM(Table2[[#This Row],[Oca]:[Ara]])</f>
        <v>2540</v>
      </c>
    </row>
    <row r="15" spans="1:15" x14ac:dyDescent="0.2">
      <c r="A15" s="1" t="s">
        <v>28</v>
      </c>
      <c r="B15" s="27">
        <v>1500</v>
      </c>
      <c r="C15" s="28">
        <v>100</v>
      </c>
      <c r="D15" s="28">
        <v>150</v>
      </c>
      <c r="E15" s="28">
        <v>200</v>
      </c>
      <c r="F15" s="28">
        <v>100</v>
      </c>
      <c r="G15" s="28">
        <v>100</v>
      </c>
      <c r="H15" s="28">
        <v>50</v>
      </c>
      <c r="I15" s="28">
        <v>100</v>
      </c>
      <c r="J15" s="28">
        <v>150</v>
      </c>
      <c r="K15" s="28">
        <v>200</v>
      </c>
      <c r="L15" s="28">
        <v>100</v>
      </c>
      <c r="M15" s="28">
        <v>100</v>
      </c>
      <c r="N15" s="28">
        <v>50</v>
      </c>
      <c r="O15" s="27">
        <f>SUM(Table2[[#This Row],[Oca]:[Ara]])</f>
        <v>1400</v>
      </c>
    </row>
  </sheetData>
  <mergeCells count="2">
    <mergeCell ref="A1:N1"/>
    <mergeCell ref="A11:N11"/>
  </mergeCells>
  <conditionalFormatting sqref="C10:H10">
    <cfRule type="colorScale" priority="1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12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1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0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'Aile Bütçesi'!I10:N10</xm:f>
              <xm:sqref>O10</xm:sqref>
            </x14:sparkline>
          </x14:sparklines>
        </x14:sparklineGroup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'Aile Bütçesi'!C3:H3</xm:f>
              <xm:sqref>O3</xm:sqref>
            </x14:sparkline>
            <x14:sparkline>
              <xm:f>'Aile Bütçesi'!C4:H4</xm:f>
              <xm:sqref>O4</xm:sqref>
            </x14:sparkline>
            <x14:sparkline>
              <xm:f>'Aile Bütçesi'!C5:H5</xm:f>
              <xm:sqref>O5</xm:sqref>
            </x14:sparkline>
            <x14:sparkline>
              <xm:f>'Aile Bütçesi'!C6:H6</xm:f>
              <xm:sqref>O6</xm:sqref>
            </x14:sparkline>
            <x14:sparkline>
              <xm:f>'Aile Bütçesi'!C7:H7</xm:f>
              <xm:sqref>O7</xm:sqref>
            </x14:sparkline>
            <x14:sparkline>
              <xm:f>'Aile Bütçesi'!C8:H8</xm:f>
              <xm:sqref>O8</xm:sqref>
            </x14:sparkline>
            <x14:sparkline>
              <xm:f>'Aile Bütçesi'!C9:H9</xm:f>
              <xm:sqref>O9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>false</MarketSpecific>
    <ApprovalStatus xmlns="d1af3920-8fda-4ad5-98bb-96475601b038">InProgress</ApprovalStatus>
    <LocComments xmlns="d1af3920-8fda-4ad5-98bb-96475601b038" xsi:nil="true"/>
    <LocLastLocAttemptVersionTypeLookup xmlns="d1af3920-8fda-4ad5-98bb-96475601b038" xsi:nil="true"/>
    <LocPublishedLinkedAssetsLookup xmlns="d1af3920-8fda-4ad5-98bb-96475601b038" xsi:nil="true"/>
    <ThumbnailAssetId xmlns="d1af3920-8fda-4ad5-98bb-96475601b038" xsi:nil="true"/>
    <PrimaryImageGen xmlns="d1af3920-8fda-4ad5-98bb-96475601b038">true</PrimaryImageGen>
    <LegacyData xmlns="d1af3920-8fda-4ad5-98bb-96475601b038" xsi:nil="true"/>
    <LocNewPublishedVersionLookup xmlns="d1af3920-8fda-4ad5-98bb-96475601b038" xsi:nil="true"/>
    <TPFriendlyName xmlns="d1af3920-8fda-4ad5-98bb-96475601b038" xsi:nil="true"/>
    <BlockPublish xmlns="d1af3920-8fda-4ad5-98bb-96475601b038">false</BlockPublish>
    <BusinessGroup xmlns="d1af3920-8fda-4ad5-98bb-96475601b038" xsi:nil="true"/>
    <NumericId xmlns="d1af3920-8fda-4ad5-98bb-96475601b038" xsi:nil="true"/>
    <LocRecommendedHandoff xmlns="d1af3920-8fda-4ad5-98bb-96475601b038" xsi:nil="true"/>
    <LocOverallPublishStatusLookup xmlns="d1af3920-8fda-4ad5-98bb-96475601b038" xsi:nil="true"/>
    <SourceTitle xmlns="d1af3920-8fda-4ad5-98bb-96475601b038" xsi:nil="true"/>
    <OpenTemplate xmlns="d1af3920-8fda-4ad5-98bb-96475601b038">true</OpenTemplate>
    <APEditor xmlns="d1af3920-8fda-4ad5-98bb-96475601b038">
      <UserInfo>
        <DisplayName/>
        <AccountId xsi:nil="true"/>
        <AccountType/>
      </UserInfo>
    </APEditor>
    <LocOverallLocStatusLookup xmlns="d1af3920-8fda-4ad5-98bb-96475601b038" xsi:nil="true"/>
    <UALocComments xmlns="d1af3920-8fda-4ad5-98bb-96475601b038" xsi:nil="true"/>
    <PublishStatusLookup xmlns="d1af3920-8fda-4ad5-98bb-96475601b038">
      <Value>225807</Value>
      <Value>325262</Value>
    </PublishStatusLookup>
    <IntlLangReviewDate xmlns="d1af3920-8fda-4ad5-98bb-96475601b038">2010-11-04T19:53:00+00:00</IntlLangReviewDate>
    <ParentAssetId xmlns="d1af3920-8fda-4ad5-98bb-96475601b038" xsi:nil="true"/>
    <LastPublishResultLookup xmlns="d1af3920-8fda-4ad5-98bb-96475601b038"/>
    <FeatureTagsTaxHTField0 xmlns="d1af3920-8fda-4ad5-98bb-96475601b038">
      <Terms xmlns="http://schemas.microsoft.com/office/infopath/2007/PartnerControls"/>
    </FeatureTagsTaxHTField0>
    <Providers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 xsi:nil="true"/>
    <APDescription xmlns="d1af3920-8fda-4ad5-98bb-96475601b038" xsi:nil="true"/>
    <ClipArtFilename xmlns="d1af3920-8fda-4ad5-98bb-96475601b038" xsi:nil="true"/>
    <ContentItem xmlns="d1af3920-8fda-4ad5-98bb-96475601b038" xsi:nil="true"/>
    <PublishTargets xmlns="d1af3920-8fda-4ad5-98bb-96475601b038">OfficeOnline</PublishTargets>
    <TimesCloned xmlns="d1af3920-8fda-4ad5-98bb-96475601b038" xsi:nil="true"/>
    <Provider xmlns="d1af3920-8fda-4ad5-98bb-96475601b038" xsi:nil="true"/>
    <AcquiredFrom xmlns="d1af3920-8fda-4ad5-98bb-96475601b038">Internal MS</AcquiredFrom>
    <FriendlyTitle xmlns="d1af3920-8fda-4ad5-98bb-96475601b038" xsi:nil="true"/>
    <LastHandOff xmlns="d1af3920-8fda-4ad5-98bb-96475601b038" xsi:nil="true"/>
    <AssetStart xmlns="d1af3920-8fda-4ad5-98bb-96475601b038">2010-11-04T19:53:39+00:00</AssetStart>
    <TPClientViewer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LocOverallHandbackStatusLookup xmlns="d1af3920-8fda-4ad5-98bb-96475601b038" xsi:nil="true"/>
    <CSXHash xmlns="d1af3920-8fda-4ad5-98bb-96475601b038" xsi:nil="true"/>
    <IsDeleted xmlns="d1af3920-8fda-4ad5-98bb-96475601b038">false</IsDeleted>
    <UANotes xmlns="d1af3920-8fda-4ad5-98bb-96475601b038" xsi:nil="true"/>
    <TemplateStatus xmlns="d1af3920-8fda-4ad5-98bb-96475601b038" xsi:nil="true"/>
    <Downloads xmlns="d1af3920-8fda-4ad5-98bb-96475601b038">0</Downloads>
    <ShowIn xmlns="d1af3920-8fda-4ad5-98bb-96475601b038">Show everywhere</ShowIn>
    <VoteCount xmlns="d1af3920-8fda-4ad5-98bb-96475601b038" xsi:nil="true"/>
    <OOCacheId xmlns="d1af3920-8fda-4ad5-98bb-96475601b038" xsi:nil="true"/>
    <InternalTagsTaxHTField0 xmlns="d1af3920-8fda-4ad5-98bb-96475601b038">
      <Terms xmlns="http://schemas.microsoft.com/office/infopath/2007/PartnerControls"/>
    </InternalTagsTaxHTField0>
    <AssetExpire xmlns="d1af3920-8fda-4ad5-98bb-96475601b038">2029-05-12T07:00:00+00:00</AssetExpire>
    <DSATActionTaken xmlns="d1af3920-8fda-4ad5-98bb-96475601b038" xsi:nil="true"/>
    <CSXSubmissionMarket xmlns="d1af3920-8fda-4ad5-98bb-96475601b038" xsi:nil="true"/>
    <LocPublishedDependentAssetsLookup xmlns="d1af3920-8fda-4ad5-98bb-96475601b038" xsi:nil="true"/>
    <TPExecutable xmlns="d1af3920-8fda-4ad5-98bb-96475601b038" xsi:nil="true"/>
    <SubmitterId xmlns="d1af3920-8fda-4ad5-98bb-96475601b038" xsi:nil="true"/>
    <EditorialTags xmlns="d1af3920-8fda-4ad5-98bb-96475601b038" xsi:nil="true"/>
    <AssetType xmlns="d1af3920-8fda-4ad5-98bb-96475601b038" xsi:nil="true"/>
    <ApprovalLog xmlns="d1af3920-8fda-4ad5-98bb-96475601b038" xsi:nil="true"/>
    <BugNumber xmlns="d1af3920-8fda-4ad5-98bb-96475601b038" xsi:nil="true"/>
    <CSXSubmissionDate xmlns="d1af3920-8fda-4ad5-98bb-96475601b038" xsi:nil="true"/>
    <CSXUpdate xmlns="d1af3920-8fda-4ad5-98bb-96475601b038">false</CSXUpdate>
    <Milestone xmlns="d1af3920-8fda-4ad5-98bb-96475601b038" xsi:nil="true"/>
    <OriginAsset xmlns="d1af3920-8fda-4ad5-98bb-96475601b038" xsi:nil="true"/>
    <TPComponent xmlns="d1af3920-8fda-4ad5-98bb-96475601b038" xsi:nil="true"/>
    <RecommendationsModifier xmlns="d1af3920-8fda-4ad5-98bb-96475601b038" xsi:nil="true"/>
    <AssetId xmlns="d1af3920-8fda-4ad5-98bb-96475601b038">TP102264310</AssetId>
    <TPApplication xmlns="d1af3920-8fda-4ad5-98bb-96475601b038" xsi:nil="true"/>
    <TPLaunchHelpLink xmlns="d1af3920-8fda-4ad5-98bb-96475601b038" xsi:nil="true"/>
    <PolicheckWords xmlns="d1af3920-8fda-4ad5-98bb-96475601b038" xsi:nil="true"/>
    <IntlLocPriority xmlns="d1af3920-8fda-4ad5-98bb-96475601b038" xsi:nil="true"/>
    <PlannedPubDate xmlns="d1af3920-8fda-4ad5-98bb-96475601b038">2010-11-04T19:53:00+00:00</PlannedPubDate>
    <CrawlForDependencies xmlns="d1af3920-8fda-4ad5-98bb-96475601b038">false</CrawlForDependencies>
    <HandoffToMSDN xmlns="d1af3920-8fda-4ad5-98bb-96475601b038">2010-11-04T19:53:00+00:00</HandoffToMSDN>
    <IntlLangReviewer xmlns="d1af3920-8fda-4ad5-98bb-96475601b038" xsi:nil="true"/>
    <TrustLevel xmlns="d1af3920-8fda-4ad5-98bb-96475601b038">1 Microsoft Managed Content</TrustLevel>
    <LocLastLocAttemptVersionLookup xmlns="d1af3920-8fda-4ad5-98bb-96475601b038">43804</LocLastLocAttemptVersionLookup>
    <LocProcessedForHandoffsLookup xmlns="d1af3920-8fda-4ad5-98bb-96475601b038" xsi:nil="true"/>
    <TemplateTemplateType xmlns="d1af3920-8fda-4ad5-98bb-96475601b038">Excel Spreadsheet Template</TemplateTemplateType>
    <TPNamespace xmlns="d1af3920-8fda-4ad5-98bb-96475601b038" xsi:nil="true"/>
    <IsSearchable xmlns="d1af3920-8fda-4ad5-98bb-96475601b038">true</IsSearchable>
    <CampaignTagsTaxHTField0 xmlns="d1af3920-8fda-4ad5-98bb-96475601b038">
      <Terms xmlns="http://schemas.microsoft.com/office/infopath/2007/PartnerControls"/>
    </CampaignTagsTaxHTField0>
    <LocOverallPreviewStatusLookup xmlns="d1af3920-8fda-4ad5-98bb-96475601b038" xsi:nil="true"/>
    <TaxCatchAll xmlns="d1af3920-8fda-4ad5-98bb-96475601b038"/>
    <Markets xmlns="d1af3920-8fda-4ad5-98bb-96475601b038"/>
    <IntlLangReview xmlns="d1af3920-8fda-4ad5-98bb-96475601b038" xsi:nil="true"/>
    <UAProjectedTotalWords xmlns="d1af3920-8fda-4ad5-98bb-96475601b038" xsi:nil="true"/>
    <OutputCachingOn xmlns="d1af3920-8fda-4ad5-98bb-96475601b038">false</OutputCachingOn>
    <TPAppVersion xmlns="d1af3920-8fda-4ad5-98bb-96475601b038" xsi:nil="true"/>
    <TPCommandLine xmlns="d1af3920-8fda-4ad5-98bb-96475601b038" xsi:nil="true"/>
    <APAuthor xmlns="d1af3920-8fda-4ad5-98bb-96475601b038">
      <UserInfo>
        <DisplayName>REDMOND\jhurlo</DisplayName>
        <AccountId>92</AccountId>
        <AccountType/>
      </UserInfo>
    </APAuthor>
    <LocManualTestRequired xmlns="d1af3920-8fda-4ad5-98bb-96475601b038" xsi:nil="true"/>
    <EditorialStatus xmlns="d1af3920-8fda-4ad5-98bb-96475601b038" xsi:nil="true"/>
    <TPLaunchHelpLinkType xmlns="d1af3920-8fda-4ad5-98bb-96475601b038">Template</TPLaunchHelpLinkType>
    <LastModifiedDateTime xmlns="d1af3920-8fda-4ad5-98bb-96475601b038">2010-11-04T19:53:00+00:00</LastModifiedDateTime>
    <ScenarioTagsTaxHTField0 xmlns="d1af3920-8fda-4ad5-98bb-96475601b038">
      <Terms xmlns="http://schemas.microsoft.com/office/infopath/2007/PartnerControls"/>
    </ScenarioTagsTaxHTField0>
    <LocProcessedForMarketsLookup xmlns="d1af3920-8fda-4ad5-98bb-96475601b038" xsi:nil="true"/>
    <LocalizationTagsTaxHTField0 xmlns="d1af3920-8fda-4ad5-98bb-96475601b038">
      <Terms xmlns="http://schemas.microsoft.com/office/infopath/2007/PartnerControls"/>
    </LocalizationTagsTaxHTField0>
    <OriginalRelease xmlns="d1af3920-8fda-4ad5-98bb-96475601b038">14</OriginalRelease>
    <LocMarketGroupTiers2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9D94D2B-78DA-4C42-9A1C-ED6A4D8C6463}"/>
</file>

<file path=customXml/itemProps2.xml><?xml version="1.0" encoding="utf-8"?>
<ds:datastoreItem xmlns:ds="http://schemas.openxmlformats.org/officeDocument/2006/customXml" ds:itemID="{08FDF3EF-53CF-441C-BA80-96AE450361E3}"/>
</file>

<file path=customXml/itemProps3.xml><?xml version="1.0" encoding="utf-8"?>
<ds:datastoreItem xmlns:ds="http://schemas.openxmlformats.org/officeDocument/2006/customXml" ds:itemID="{9CC53A90-02B5-491E-84F8-E7B2A743E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Aile Bütçesi</vt:lpstr>
      <vt:lpstr>'Aile Bütçesi'!Print_Area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2011-08-02T15:28:02Z</dcterms:created>
  <dcterms:modified xsi:type="dcterms:W3CDTF">2012-05-24T15:36:40Z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Order">
    <vt:r8>11357100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