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tr-TR\"/>
    </mc:Choice>
  </mc:AlternateContent>
  <xr:revisionPtr revIDLastSave="55" documentId="13_ncr:1_{44CA095F-9FC7-44E1-9DB1-FF37C4C4E311}" xr6:coauthVersionLast="43" xr6:coauthVersionMax="43" xr10:uidLastSave="{9AD179ED-BFE3-477F-862F-B99BFFDCECB3}"/>
  <bookViews>
    <workbookView xWindow="-120" yWindow="-120" windowWidth="28950" windowHeight="14415" xr2:uid="{00000000-000D-0000-FFFF-FFFF00000000}"/>
  </bookViews>
  <sheets>
    <sheet name="Kredi Hesaplayıcısı" sheetId="1" r:id="rId1"/>
  </sheets>
  <definedNames>
    <definedName name="AylıkGelirYüzdesi">ÜniversiteKredileri[[#Totals],[Geçerli Aylık Ödeme]]/TahminiAylıkMaaş</definedName>
    <definedName name="BirlBorçGeriÖdeme">'Kredi Hesaplayıcısı'!$L$18</definedName>
    <definedName name="BirleşikAylıkÖdeme">ÜniversiteKredileri[[#Totals],[Geçerli Aylık Ödeme]]</definedName>
    <definedName name="BorçBaşlangıcıBugün">IF(BorçGeriÖdemeBaşlangıcı&lt;TODAY(),TRUE,FALSE)</definedName>
    <definedName name="BorçGeriÖdemeBaşlangıcı">'Kredi Hesaplayıcısı'!$K$2</definedName>
    <definedName name="GelirYüzdesi">ÜniversiteKredileri[[#Totals],[Zamanlanan Ödeme]]/TahminiAylıkMaaş</definedName>
    <definedName name="TahminiAylıkMaaş">'Kredi Hesaplayıcısı'!$L$20</definedName>
    <definedName name="TahminiYıllıkMaaş">'Kredi Hesaplayıcısı'!$F$2</definedName>
    <definedName name="ÜstAltYüzde">IF(ÜniversiteKredileri[[#Totals],[Zamanlanan Ödeme]]/TahminiAylıkMaaş&gt;=0.08,"üstünde","altında")</definedName>
    <definedName name="_xlnm.Print_Titles" localSheetId="0">'Kredi Hesaplayıcısı'!$8:$9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H14" i="1" l="1"/>
  <c r="K14" i="1"/>
  <c r="J14" i="1" s="1"/>
  <c r="L14" i="1" l="1"/>
  <c r="K2" i="1"/>
  <c r="F10" i="1"/>
  <c r="I14" i="1" l="1"/>
  <c r="F11" i="1"/>
  <c r="I10" i="1" l="1"/>
  <c r="I11" i="1" l="1"/>
  <c r="I13" i="1"/>
  <c r="I12" i="1"/>
  <c r="I15" i="1"/>
  <c r="H12" i="1"/>
  <c r="H13" i="1"/>
  <c r="K12" i="1"/>
  <c r="J12" i="1" s="1"/>
  <c r="K13" i="1"/>
  <c r="L13" i="1" s="1"/>
  <c r="H15" i="1"/>
  <c r="K15" i="1"/>
  <c r="J15" i="1" s="1"/>
  <c r="L20" i="1"/>
  <c r="E17" i="1"/>
  <c r="D17" i="1"/>
  <c r="K11" i="1"/>
  <c r="L11" i="1" s="1"/>
  <c r="H11" i="1"/>
  <c r="K10" i="1"/>
  <c r="H10" i="1"/>
  <c r="I16" i="1" l="1"/>
  <c r="E6" i="1" s="1"/>
  <c r="K16" i="1"/>
  <c r="L5" i="1" s="1"/>
  <c r="J10" i="1"/>
  <c r="L15" i="1"/>
  <c r="L12" i="1"/>
  <c r="J11" i="1"/>
  <c r="J13" i="1"/>
  <c r="L10" i="1"/>
  <c r="J16" i="1" l="1"/>
  <c r="L18" i="1" s="1"/>
  <c r="L16" i="1"/>
  <c r="E5" i="1"/>
  <c r="L6" i="1"/>
  <c r="J17" i="1"/>
  <c r="L17" i="1"/>
</calcChain>
</file>

<file path=xl/sharedStrings.xml><?xml version="1.0" encoding="utf-8"?>
<sst xmlns="http://schemas.openxmlformats.org/spreadsheetml/2006/main" count="32" uniqueCount="32">
  <si>
    <t>ÜNİVERSİTE KREDİSİ HESAPLAYICISI</t>
  </si>
  <si>
    <t>Birleştirilmiş geçerli aylık ödemeniz:</t>
  </si>
  <si>
    <t>Geçerli aylık gelirin yüzdesi:</t>
  </si>
  <si>
    <t>GENEL KREDİ AYRINTILARI</t>
  </si>
  <si>
    <t>Kredi No</t>
  </si>
  <si>
    <t>10998M88</t>
  </si>
  <si>
    <t>20987N87</t>
  </si>
  <si>
    <t>Toplamlar</t>
  </si>
  <si>
    <t>Ortalamalar</t>
  </si>
  <si>
    <t>Toplam Birleştirilmiş Kredi Geri Ödemesi:</t>
  </si>
  <si>
    <t>Mezuniyet Sonrası Tahmini Aylık Gelir:</t>
  </si>
  <si>
    <t>Krediyi Veren</t>
  </si>
  <si>
    <t>Krediyi Veren 1</t>
  </si>
  <si>
    <t>Krediyi Veren 2</t>
  </si>
  <si>
    <t>Tahmini Yıllık Gelire dönük üçgen sağ ok bu hücrededir.</t>
  </si>
  <si>
    <t>Kredi Tutarı</t>
  </si>
  <si>
    <t>Yıllık
Faiz Oranı</t>
  </si>
  <si>
    <t>Mezuniyet Sonrası Tahmini Yıllık Maaş</t>
  </si>
  <si>
    <t>KREDİ GERİ ÖDEME VERİLERİ</t>
  </si>
  <si>
    <t>Başlangıç Tarihi</t>
  </si>
  <si>
    <t>Süre (Yıl)</t>
  </si>
  <si>
    <t>Birleştirilmiş zamanlanan aylık ödemeniz:</t>
  </si>
  <si>
    <t xml:space="preserve">  Zamanlanan aylık gelire oranı:</t>
  </si>
  <si>
    <t>Bitiş Tarihi</t>
  </si>
  <si>
    <t>Kredileri Geri Ödemeye Başlayacağınız Tarihe dönük üçgen sağ ok bu hücrededir.</t>
  </si>
  <si>
    <t>ÖDEME AYRINTILARI</t>
  </si>
  <si>
    <t>Geçerli Aylık Ödeme</t>
  </si>
  <si>
    <t>Toplam
Faiz</t>
  </si>
  <si>
    <t>Kredileri Geri Ödemeye Başlayacağınız Tarih</t>
  </si>
  <si>
    <t>Zamanlanan Ödeme</t>
  </si>
  <si>
    <t>Yıllık
Ödeme</t>
  </si>
  <si>
    <r>
      <t xml:space="preserve"> Aylık öğrenci kredisi geri ödemelerinizin toplamının </t>
    </r>
    <r>
      <rPr>
        <sz val="16"/>
        <color theme="6" tint="-0.499984740745262"/>
        <rFont val="Calibri"/>
        <family val="2"/>
        <charset val="162"/>
        <scheme val="minor"/>
      </rPr>
      <t>ilk yıl alacağınız aylık maaşınızın</t>
    </r>
    <r>
      <rPr>
        <sz val="16"/>
        <color theme="6" tint="-0.499984740745262"/>
        <rFont val="Calibri"/>
        <family val="2"/>
        <scheme val="minor"/>
      </rPr>
      <t xml:space="preserve"> </t>
    </r>
    <r>
      <rPr>
        <b/>
        <sz val="16"/>
        <color theme="6" tint="-0.499984740745262"/>
        <rFont val="Calibri"/>
        <family val="2"/>
        <charset val="162"/>
        <scheme val="minor"/>
      </rPr>
      <t>%8’ini aşmaması</t>
    </r>
    <r>
      <rPr>
        <sz val="16"/>
        <color theme="6" tint="-0.499984740745262"/>
        <rFont val="Calibri"/>
        <family val="2"/>
        <scheme val="minor"/>
      </rPr>
      <t xml:space="preserve"> önerilir.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</si>
</sst>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6" formatCode="#,##0.00\ &quot;₺&quot;"/>
    <numFmt numFmtId="167" formatCode="#,##0\ &quot;₺&quot;"/>
  </numFmts>
  <fonts count="31"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6"/>
      <color theme="6" tint="-0.499984740745262"/>
      <name val="Calibri"/>
      <family val="2"/>
      <charset val="162"/>
      <scheme val="minor"/>
    </font>
    <font>
      <b/>
      <sz val="16"/>
      <color theme="6" tint="-0.499984740745262"/>
      <name val="Calibri"/>
      <family val="2"/>
      <charset val="16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66" fontId="1" fillId="0" borderId="0" applyFont="0" applyFill="0" applyBorder="0" applyAlignment="0" applyProtection="0"/>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xf numFmtId="165" fontId="18" fillId="0" borderId="0" applyFont="0" applyFill="0" applyBorder="0" applyAlignment="0" applyProtection="0"/>
    <xf numFmtId="164" fontId="18" fillId="0" borderId="0" applyFont="0" applyFill="0" applyBorder="0" applyAlignment="0" applyProtection="0"/>
    <xf numFmtId="42" fontId="18"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18" fillId="10" borderId="11" applyNumberFormat="0" applyFont="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8">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left"/>
    </xf>
    <xf numFmtId="0" fontId="0" fillId="0" borderId="0" xfId="0" applyAlignment="1">
      <alignment horizontal="left" indent="1"/>
    </xf>
    <xf numFmtId="0" fontId="0" fillId="0" borderId="1" xfId="0" applyBorder="1" applyAlignment="1">
      <alignment horizontal="center" wrapText="1"/>
    </xf>
    <xf numFmtId="0" fontId="0" fillId="0" borderId="2" xfId="0" applyBorder="1" applyAlignment="1">
      <alignment horizontal="center" wrapText="1"/>
    </xf>
    <xf numFmtId="14" fontId="0" fillId="0" borderId="1" xfId="0" applyNumberFormat="1" applyBorder="1" applyAlignment="1">
      <alignment horizontal="center"/>
    </xf>
    <xf numFmtId="0" fontId="2" fillId="3" borderId="0" xfId="0" applyFont="1" applyFill="1" applyAlignment="1">
      <alignment horizontal="left" vertical="center" indent="1"/>
    </xf>
    <xf numFmtId="0" fontId="2" fillId="3" borderId="0" xfId="0" applyFont="1" applyFill="1" applyAlignment="1">
      <alignment vertical="center"/>
    </xf>
    <xf numFmtId="10" fontId="2" fillId="3" borderId="1" xfId="2" applyFont="1" applyFill="1" applyBorder="1" applyAlignment="1">
      <alignment horizontal="center" vertical="center"/>
    </xf>
    <xf numFmtId="10" fontId="2" fillId="3" borderId="0" xfId="2" applyFont="1" applyFill="1" applyAlignment="1">
      <alignment horizontal="center" vertical="center"/>
    </xf>
    <xf numFmtId="10" fontId="14" fillId="0" borderId="0" xfId="2" applyFont="1" applyAlignment="1">
      <alignment horizontal="left" vertical="top" indent="2"/>
    </xf>
    <xf numFmtId="0" fontId="0" fillId="0" borderId="5" xfId="0" applyBorder="1"/>
    <xf numFmtId="0" fontId="6" fillId="0" borderId="5" xfId="4" applyBorder="1" applyAlignment="1">
      <alignment horizontal="right"/>
    </xf>
    <xf numFmtId="0" fontId="6" fillId="0" borderId="5" xfId="4" applyBorder="1" applyAlignment="1">
      <alignment horizontal="center"/>
    </xf>
    <xf numFmtId="10" fontId="18" fillId="0" borderId="1" xfId="0" applyNumberFormat="1" applyFont="1" applyBorder="1" applyAlignment="1">
      <alignment horizontal="center" vertical="center"/>
    </xf>
    <xf numFmtId="0" fontId="4" fillId="0" borderId="0" xfId="0" applyFont="1"/>
    <xf numFmtId="0" fontId="4" fillId="0" borderId="0" xfId="2" applyNumberFormat="1" applyFont="1" applyAlignment="1">
      <alignment vertical="top"/>
    </xf>
    <xf numFmtId="0" fontId="19" fillId="0" borderId="0" xfId="0" applyFont="1" applyAlignment="1">
      <alignment vertical="center"/>
    </xf>
    <xf numFmtId="166" fontId="18" fillId="0" borderId="0" xfId="1" applyFont="1" applyAlignment="1">
      <alignment horizontal="right" indent="2"/>
    </xf>
    <xf numFmtId="10" fontId="18" fillId="0" borderId="1" xfId="2" applyFont="1" applyBorder="1" applyAlignment="1">
      <alignment horizontal="center"/>
    </xf>
    <xf numFmtId="166" fontId="14" fillId="0" borderId="0" xfId="0" applyNumberFormat="1" applyFont="1" applyAlignment="1">
      <alignment horizontal="left" indent="2"/>
    </xf>
    <xf numFmtId="166" fontId="0" fillId="0" borderId="0" xfId="1" applyFont="1" applyAlignment="1">
      <alignment horizontal="right" indent="3"/>
    </xf>
    <xf numFmtId="166" fontId="0" fillId="0" borderId="0" xfId="1" applyFont="1" applyAlignment="1">
      <alignment horizontal="right" indent="2"/>
    </xf>
    <xf numFmtId="166" fontId="0" fillId="0" borderId="0" xfId="1" applyFont="1" applyAlignment="1">
      <alignment horizontal="right" indent="4"/>
    </xf>
    <xf numFmtId="166" fontId="18" fillId="0" borderId="0" xfId="0" applyNumberFormat="1" applyFont="1" applyAlignment="1">
      <alignment horizontal="right" vertical="center" indent="2"/>
    </xf>
    <xf numFmtId="166" fontId="18" fillId="0" borderId="0" xfId="0" applyNumberFormat="1" applyFont="1" applyAlignment="1">
      <alignment horizontal="right" vertical="center" indent="3"/>
    </xf>
    <xf numFmtId="166" fontId="18" fillId="0" borderId="0" xfId="0" applyNumberFormat="1" applyFont="1" applyAlignment="1">
      <alignment horizontal="right" vertical="center" indent="4"/>
    </xf>
    <xf numFmtId="166" fontId="2" fillId="3" borderId="0" xfId="0" applyNumberFormat="1" applyFont="1" applyFill="1" applyAlignment="1">
      <alignment horizontal="right" vertical="center" indent="2"/>
    </xf>
    <xf numFmtId="166" fontId="3" fillId="3" borderId="0" xfId="0" applyNumberFormat="1" applyFont="1" applyFill="1" applyAlignment="1">
      <alignment vertical="center"/>
    </xf>
    <xf numFmtId="166" fontId="2" fillId="3" borderId="0" xfId="0" applyNumberFormat="1" applyFont="1" applyFill="1" applyAlignment="1">
      <alignment vertical="center"/>
    </xf>
    <xf numFmtId="10" fontId="0" fillId="0" borderId="1" xfId="2" applyFont="1" applyBorder="1" applyAlignment="1">
      <alignment horizontal="center"/>
    </xf>
    <xf numFmtId="0" fontId="0" fillId="0" borderId="0" xfId="0" applyAlignment="1">
      <alignment horizontal="left" vertical="center" indent="1"/>
    </xf>
    <xf numFmtId="0" fontId="0" fillId="0" borderId="0" xfId="0" applyAlignment="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4" fontId="0" fillId="0" borderId="0" xfId="0" applyNumberFormat="1" applyAlignment="1">
      <alignment horizontal="center"/>
    </xf>
    <xf numFmtId="0" fontId="6" fillId="0" borderId="0" xfId="4" applyAlignment="1">
      <alignment horizontal="right"/>
    </xf>
    <xf numFmtId="166" fontId="12" fillId="0" borderId="0" xfId="0" applyNumberFormat="1" applyFont="1"/>
    <xf numFmtId="166" fontId="14" fillId="0" borderId="0" xfId="0" applyNumberFormat="1" applyFont="1" applyAlignment="1">
      <alignment horizontal="left" indent="3"/>
    </xf>
    <xf numFmtId="10" fontId="14" fillId="0" borderId="0" xfId="2" applyFont="1" applyAlignment="1">
      <alignment horizontal="left" vertical="top" indent="3"/>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4" fillId="0" borderId="0" xfId="6" applyAlignment="1">
      <alignment horizontal="left"/>
    </xf>
    <xf numFmtId="0" fontId="4" fillId="0" borderId="0" xfId="6" applyAlignment="1">
      <alignment horizontal="left" vertical="top"/>
    </xf>
    <xf numFmtId="0" fontId="4" fillId="0" borderId="0" xfId="6" applyAlignment="1">
      <alignment horizontal="left" indent="3"/>
    </xf>
    <xf numFmtId="0" fontId="4" fillId="0" borderId="0" xfId="6" applyAlignment="1">
      <alignment horizontal="left" vertical="top" indent="2"/>
    </xf>
    <xf numFmtId="0" fontId="13" fillId="0" borderId="5" xfId="5" applyFont="1" applyBorder="1" applyAlignment="1">
      <alignment horizontal="left" vertical="center"/>
    </xf>
    <xf numFmtId="0" fontId="0" fillId="0" borderId="6" xfId="0" applyBorder="1" applyAlignment="1">
      <alignment horizontal="center"/>
    </xf>
    <xf numFmtId="0" fontId="5" fillId="2" borderId="0" xfId="3" applyAlignment="1">
      <alignment horizontal="center" wrapText="1"/>
    </xf>
    <xf numFmtId="167" fontId="15" fillId="0" borderId="0" xfId="0" applyNumberFormat="1" applyFont="1" applyAlignment="1">
      <alignment horizontal="center" vertical="center"/>
    </xf>
    <xf numFmtId="14" fontId="15" fillId="0" borderId="0" xfId="0" applyNumberFormat="1" applyFont="1" applyAlignment="1">
      <alignment horizontal="center" vertical="center"/>
    </xf>
    <xf numFmtId="0" fontId="16" fillId="0" borderId="0" xfId="0" applyFont="1" applyAlignment="1">
      <alignment horizontal="center"/>
    </xf>
    <xf numFmtId="0" fontId="17" fillId="0" borderId="0" xfId="0" applyFont="1" applyAlignment="1">
      <alignment horizontal="center" vertical="top"/>
    </xf>
    <xf numFmtId="0" fontId="0" fillId="0" borderId="0" xfId="0" applyAlignment="1">
      <alignment horizontal="center" vertical="top"/>
    </xf>
  </cellXfs>
  <cellStyles count="47">
    <cellStyle name="%20 - Vurgu1" xfId="24" builtinId="30" customBuiltin="1"/>
    <cellStyle name="%20 - Vurgu2" xfId="28" builtinId="34" customBuiltin="1"/>
    <cellStyle name="%20 - Vurgu3" xfId="32" builtinId="38" customBuiltin="1"/>
    <cellStyle name="%20 - Vurgu4" xfId="36" builtinId="42" customBuiltin="1"/>
    <cellStyle name="%20 - Vurgu5" xfId="40" builtinId="46" customBuiltin="1"/>
    <cellStyle name="%20 - Vurgu6" xfId="44" builtinId="50" customBuiltin="1"/>
    <cellStyle name="%40 - Vurgu1" xfId="25" builtinId="31" customBuiltin="1"/>
    <cellStyle name="%40 - Vurgu2" xfId="29" builtinId="35" customBuiltin="1"/>
    <cellStyle name="%40 - Vurgu3" xfId="33" builtinId="39" customBuiltin="1"/>
    <cellStyle name="%40 - Vurgu4" xfId="37" builtinId="43" customBuiltin="1"/>
    <cellStyle name="%40 - Vurgu5" xfId="41" builtinId="47" customBuiltin="1"/>
    <cellStyle name="%40 - Vurgu6" xfId="45" builtinId="51" customBuiltin="1"/>
    <cellStyle name="%60 - Vurgu1" xfId="26" builtinId="32" customBuiltin="1"/>
    <cellStyle name="%60 - Vurgu2" xfId="30" builtinId="36" customBuiltin="1"/>
    <cellStyle name="%60 - Vurgu3" xfId="34" builtinId="40" customBuiltin="1"/>
    <cellStyle name="%60 - Vurgu4" xfId="38" builtinId="44" customBuiltin="1"/>
    <cellStyle name="%60 - Vurgu5" xfId="42" builtinId="48" customBuiltin="1"/>
    <cellStyle name="%60 - Vurgu6" xfId="46" builtinId="52" customBuiltin="1"/>
    <cellStyle name="Açıklama Metni" xfId="8" builtinId="53" customBuiltin="1"/>
    <cellStyle name="Ana Başlık" xfId="3" builtinId="15" customBuiltin="1"/>
    <cellStyle name="Bağlı Hücre" xfId="19" builtinId="24" customBuiltin="1"/>
    <cellStyle name="Başlık 1" xfId="5" builtinId="16" customBuiltin="1"/>
    <cellStyle name="Başlık 2" xfId="6" builtinId="17" customBuiltin="1"/>
    <cellStyle name="Başlık 3" xfId="7" builtinId="18" customBuiltin="1"/>
    <cellStyle name="Başlık 4" xfId="4" builtinId="19" customBuiltin="1"/>
    <cellStyle name="Binlik Ayracı [0]" xfId="11" builtinId="6" customBuiltin="1"/>
    <cellStyle name="Çıkış" xfId="17" builtinId="21" customBuiltin="1"/>
    <cellStyle name="Giriş" xfId="16" builtinId="20" customBuiltin="1"/>
    <cellStyle name="Hesaplama" xfId="18" builtinId="22" customBuiltin="1"/>
    <cellStyle name="İşaretli Hücre" xfId="20" builtinId="23" customBuiltin="1"/>
    <cellStyle name="İyi" xfId="13" builtinId="26" customBuiltin="1"/>
    <cellStyle name="Kötü" xfId="14" builtinId="27" customBuiltin="1"/>
    <cellStyle name="Normal" xfId="0" builtinId="0" customBuiltin="1"/>
    <cellStyle name="Not" xfId="22" builtinId="10" customBuiltin="1"/>
    <cellStyle name="Nötr" xfId="15" builtinId="28" customBuiltin="1"/>
    <cellStyle name="ParaBirimi" xfId="1" builtinId="4" customBuiltin="1"/>
    <cellStyle name="ParaBirimi [0]" xfId="12" builtinId="7" customBuiltin="1"/>
    <cellStyle name="Toplam" xfId="9" builtinId="25" customBuiltin="1"/>
    <cellStyle name="Uyarı Metni" xfId="21" builtinId="11" customBuiltin="1"/>
    <cellStyle name="Virgül" xfId="10" builtinId="3" customBuiltin="1"/>
    <cellStyle name="Vurgu1" xfId="23" builtinId="29" customBuiltin="1"/>
    <cellStyle name="Vurgu2" xfId="27" builtinId="33" customBuiltin="1"/>
    <cellStyle name="Vurgu3" xfId="31" builtinId="37" customBuiltin="1"/>
    <cellStyle name="Vurgu4" xfId="35" builtinId="41" customBuiltin="1"/>
    <cellStyle name="Vurgu5" xfId="39" builtinId="45" customBuiltin="1"/>
    <cellStyle name="Vurgu6" xfId="43" builtinId="49" customBuiltin="1"/>
    <cellStyle name="Yüzde" xfId="2" builtinId="5" customBuiltin="1"/>
  </cellStyles>
  <dxfs count="28">
    <dxf>
      <font>
        <b val="0"/>
        <i val="0"/>
        <strike val="0"/>
        <condense val="0"/>
        <extend val="0"/>
        <outline val="0"/>
        <shadow val="0"/>
        <u val="none"/>
        <vertAlign val="baseline"/>
        <sz val="11"/>
        <color theme="3"/>
        <name val="Calibri"/>
        <family val="2"/>
        <scheme val="minor"/>
      </font>
      <numFmt numFmtId="166" formatCode="#,##0.00\ &quot;₺&quot;"/>
      <alignment horizontal="right" vertical="center" textRotation="0" wrapText="0" indent="2" justifyLastLine="0" shrinkToFit="0" readingOrder="0"/>
    </dxf>
    <dxf>
      <numFmt numFmtId="166" formatCode="#,##0.00\ &quot;₺&quo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family val="2"/>
        <scheme val="minor"/>
      </font>
      <numFmt numFmtId="166" formatCode="#,##0.00\ &quot;₺&quot;"/>
      <alignment horizontal="right" vertical="center" textRotation="0" wrapText="0" indent="4" justifyLastLine="0" shrinkToFit="0" readingOrder="0"/>
    </dxf>
    <dxf>
      <numFmt numFmtId="166" formatCode="#,##0.00\ &quot;₺&quot;"/>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family val="2"/>
        <scheme val="minor"/>
      </font>
      <numFmt numFmtId="166" formatCode="#,##0.00\ &quot;₺&quot;"/>
      <alignment horizontal="right" vertical="center" textRotation="0" wrapText="0" indent="2" justifyLastLine="0" shrinkToFit="0" readingOrder="0"/>
    </dxf>
    <dxf>
      <numFmt numFmtId="166" formatCode="#,##0.00\ &quot;₺&quo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family val="2"/>
        <scheme val="minor"/>
      </font>
      <numFmt numFmtId="166" formatCode="#,##0.00\ &quot;₺&quot;"/>
      <alignment horizontal="right" vertical="center" textRotation="0" wrapText="0" indent="3" justifyLastLine="0" shrinkToFit="0" readingOrder="0"/>
    </dxf>
    <dxf>
      <font>
        <color theme="3"/>
      </font>
      <numFmt numFmtId="166" formatCode="#,##0.00\ &quot;₺&quot;"/>
      <fill>
        <patternFill patternType="none">
          <fgColor indexed="64"/>
          <bgColor indexed="65"/>
        </patternFill>
      </fill>
      <alignment horizontal="right" vertical="bottom" textRotation="0" wrapText="0" indent="3" justifyLastLine="0" shrinkToFit="0" readingOrder="0"/>
    </dxf>
    <dxf>
      <alignment horizontal="center"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left/>
        <right style="thick">
          <color theme="0"/>
        </right>
        <top/>
        <bottom/>
        <vertical/>
        <horizontal/>
      </border>
    </dxf>
    <dxf>
      <alignment horizontal="center" vertical="center" textRotation="0" wrapText="0" indent="0" justifyLastLine="0" shrinkToFit="0" readingOrder="0"/>
    </dxf>
    <dxf>
      <fill>
        <patternFill patternType="none">
          <fgColor indexed="64"/>
          <bgColor auto="1"/>
        </patternFill>
      </fill>
    </dxf>
    <dxf>
      <alignment horizontal="center" vertical="center" textRotation="0" wrapText="0" indent="0" justifyLastLine="0" shrinkToFit="0" readingOrder="0"/>
      <border diagonalUp="0" diagonalDown="0" outline="0">
        <left style="thick">
          <color theme="0"/>
        </left>
        <right/>
        <top/>
        <bottom/>
      </border>
    </dxf>
    <dxf>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4" formatCode="0.00%"/>
      <alignment horizontal="center" vertical="center" textRotation="0" wrapText="0" indent="0" justifyLastLine="0" shrinkToFit="0" readingOrder="0"/>
      <border diagonalUp="0" diagonalDown="0" outline="0">
        <left/>
        <right style="thick">
          <color theme="0"/>
        </right>
        <top/>
        <bottom/>
      </border>
    </dxf>
    <dxf>
      <font>
        <b val="0"/>
        <i val="0"/>
        <strike val="0"/>
        <outline val="0"/>
        <shadow val="0"/>
        <u val="none"/>
        <vertAlign val="baseline"/>
        <sz val="11"/>
        <color theme="3"/>
        <name val="Calibri"/>
        <family val="2"/>
        <scheme val="minor"/>
      </font>
      <fill>
        <patternFill patternType="none">
          <fgColor indexed="64"/>
          <bgColor auto="1"/>
        </patternFill>
      </fill>
    </dxf>
    <dxf>
      <font>
        <b val="0"/>
        <i val="0"/>
        <strike val="0"/>
        <condense val="0"/>
        <extend val="0"/>
        <outline val="0"/>
        <shadow val="0"/>
        <u val="none"/>
        <vertAlign val="baseline"/>
        <sz val="11"/>
        <color theme="3"/>
        <name val="Calibri"/>
        <family val="2"/>
        <scheme val="minor"/>
      </font>
      <numFmt numFmtId="166" formatCode="#,##0.00\ &quot;₺&quot;"/>
      <alignment horizontal="right" vertical="center" textRotation="0" wrapText="0" indent="2" justifyLastLine="0" shrinkToFit="0" readingOrder="0"/>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alignment horizontal="general" vertical="center" textRotation="0" wrapText="0" indent="0" justifyLastLine="0" shrinkToFit="0" readingOrder="0"/>
    </dxf>
    <dxf>
      <fill>
        <patternFill patternType="none">
          <fgColor indexed="64"/>
          <bgColor auto="1"/>
        </patternFill>
      </fill>
    </dxf>
    <dxf>
      <alignment horizontal="left" vertical="center" textRotation="0" wrapText="0" indent="1" justifyLastLine="0" shrinkToFit="0" readingOrder="0"/>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Üniversite Kredisi Hesaplayıcısı" pivot="0" count="3" xr9:uid="{00000000-0011-0000-FFFF-FFFF00000000}">
      <tableStyleElement type="wholeTable" dxfId="27"/>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Ok" descr="Sağa dönük üçgen ok">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Ok" descr="Sağa dönük üçgen ok">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Ok" descr="Sağa dönük üçgen ok">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Ok" descr="Sağa dönük üçgen ok">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Ok" descr="Sağa dönük üçgen ok">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Ok" descr="Sağa dönük üçgen ok">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ÜniversiteKredileri" displayName="ÜniversiteKredileri" ref="B9:L16" totalsRowCount="1" headerRowDxfId="24" dataDxfId="23" totalsRowDxfId="22">
  <tableColumns count="11">
    <tableColumn id="1" xr3:uid="{00000000-0010-0000-0000-000001000000}" name="Kredi No" totalsRowLabel="Toplamlar" dataDxfId="21" totalsRowDxfId="20"/>
    <tableColumn id="3" xr3:uid="{00000000-0010-0000-0000-000003000000}" name="Krediyi Veren" dataDxfId="19" totalsRowDxfId="18"/>
    <tableColumn id="6" xr3:uid="{00000000-0010-0000-0000-000006000000}" name="Kredi Tutarı" totalsRowFunction="sum" dataDxfId="17" totalsRowDxfId="16"/>
    <tableColumn id="7" xr3:uid="{00000000-0010-0000-0000-000007000000}" name="Yıllık_x000a_Faiz Oranı" dataDxfId="15" totalsRowDxfId="14"/>
    <tableColumn id="4" xr3:uid="{00000000-0010-0000-0000-000004000000}" name="Başlangıç Tarihi" dataDxfId="13" totalsRowDxfId="12" dataCellStyle="Normal"/>
    <tableColumn id="9" xr3:uid="{00000000-0010-0000-0000-000009000000}" name="Süre (Yıl)" dataDxfId="11" totalsRowDxfId="10"/>
    <tableColumn id="5" xr3:uid="{00000000-0010-0000-0000-000005000000}" name="Bitiş Tarihi" dataDxfId="9" totalsRowDxfId="8">
      <calculatedColumnFormula>IF(AND(ÜniversiteKredileri[[#This Row],[Başlangıç Tarihi]]&gt;0,ÜniversiteKredileri[[#This Row],[Süre (Yıl)]]&gt;0),EDATE(ÜniversiteKredileri[[#This Row],[Başlangıç Tarihi]],ÜniversiteKredileri[[#This Row],[Süre (Yıl)]]*12),"")</calculatedColumnFormula>
    </tableColumn>
    <tableColumn id="8" xr3:uid="{00000000-0010-0000-0000-000008000000}" name="Geçerli Aylık Ödeme" totalsRowFunction="sum" dataDxfId="7" totalsRowDxfId="6">
      <calculatedColumnFormula>IFERROR(IF(AND(BorçBaşlangıcıBugün,COUNT(ÜniversiteKredileri[[#This Row],[Kredi Tutarı]:[Süre (Yıl)]])=4,ÜniversiteKredileri[[#This Row],[Başlangıç Tarihi]]&lt;=TODAY()),PMT(ÜniversiteKredileri[[#This Row],[Yıllık
Faiz Oranı]]/12,ÜniversiteKredileri[[#This Row],[Süre (Yıl)]]*12,-ÜniversiteKredileri[[#This Row],[Kredi Tutarı]],0,0),""),0)</calculatedColumnFormula>
    </tableColumn>
    <tableColumn id="13" xr3:uid="{00000000-0010-0000-0000-00000D000000}" name="Toplam_x000a_Faiz" totalsRowFunction="sum" dataDxfId="5" totalsRowDxfId="4" dataCellStyle="ParaBirimi">
      <calculatedColumnFormula>IFERROR((ÜniversiteKredileri[[#This Row],[Zamanlanan Ödeme]]*(ÜniversiteKredileri[[#This Row],[Süre (Yıl)]]*12))-ÜniversiteKredileri[[#This Row],[Kredi Tutarı]],"")</calculatedColumnFormula>
    </tableColumn>
    <tableColumn id="11" xr3:uid="{00000000-0010-0000-0000-00000B000000}" name="Zamanlanan Ödeme" totalsRowFunction="sum" dataDxfId="3" totalsRowDxfId="2">
      <calculatedColumnFormula>IF(COUNTA(ÜniversiteKredileri[[#This Row],[Kredi Tutarı]:[Süre (Yıl)]])&lt;&gt;4,"",PMT(ÜniversiteKredileri[[#This Row],[Yıllık
Faiz Oranı]]/12,ÜniversiteKredileri[[#This Row],[Süre (Yıl)]]*12,-ÜniversiteKredileri[[#This Row],[Kredi Tutarı]],0,0))</calculatedColumnFormula>
    </tableColumn>
    <tableColumn id="2" xr3:uid="{00000000-0010-0000-0000-000002000000}" name="Yıllık_x000a_Ödeme" totalsRowFunction="sum" dataDxfId="1" totalsRowDxfId="0">
      <calculatedColumnFormula>IFERROR(ÜniversiteKredileri[[#This Row],[Zamanlanan Ödeme]]*12,"")</calculatedColumnFormula>
    </tableColumn>
  </tableColumns>
  <tableStyleInfo name="Üniversite Kredisi Hesaplayıcısı" showFirstColumn="0" showLastColumn="0" showRowStripes="1" showColumnStripes="0"/>
  <extLst>
    <ext xmlns:x14="http://schemas.microsoft.com/office/spreadsheetml/2009/9/main" uri="{504A1905-F514-4f6f-8877-14C23A59335A}">
      <x14:table altTextSummary="Bu tabloya Kredi Numarası, Krediyi Veren, Kredi Tutarı, Yıllık Faiz oranı, Başlangıç tarihi ve Yıl cinsinden Borç Süresini girin. Bitiş Tarihi, Geçerli, Zamanlanan ve Yıllık Ödemeler, Toplam Faiz tutarı otomatik olarak hesaplanır"/>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2:M21"/>
  <sheetViews>
    <sheetView showGridLines="0" tabSelected="1" zoomScaleNormal="100" workbookViewId="0"/>
  </sheetViews>
  <sheetFormatPr defaultColWidth="9.140625" defaultRowHeight="20.25" customHeight="1" x14ac:dyDescent="0.25"/>
  <cols>
    <col min="1" max="1" width="2.7109375" customWidth="1"/>
    <col min="2" max="2" width="20.7109375" customWidth="1"/>
    <col min="3" max="3" width="29" customWidth="1"/>
    <col min="4" max="5" width="14.42578125" customWidth="1"/>
    <col min="6" max="6" width="15.85546875" customWidth="1"/>
    <col min="7" max="7" width="12.28515625" customWidth="1"/>
    <col min="8" max="8" width="17.140625" customWidth="1"/>
    <col min="9" max="9" width="17" customWidth="1"/>
    <col min="10" max="10" width="14.42578125" customWidth="1"/>
    <col min="11" max="11" width="19.42578125" customWidth="1"/>
    <col min="12" max="12" width="20.5703125" customWidth="1"/>
    <col min="13" max="13" width="2.7109375" customWidth="1"/>
  </cols>
  <sheetData>
    <row r="2" spans="2:13" ht="72" customHeight="1" x14ac:dyDescent="0.55000000000000004">
      <c r="B2" s="52" t="s">
        <v>0</v>
      </c>
      <c r="C2" s="52"/>
      <c r="D2" s="55" t="s">
        <v>14</v>
      </c>
      <c r="E2" s="55"/>
      <c r="F2" s="53">
        <v>50000</v>
      </c>
      <c r="G2" s="53"/>
      <c r="H2" s="53"/>
      <c r="I2" s="56" t="s">
        <v>24</v>
      </c>
      <c r="J2" s="56"/>
      <c r="K2" s="54">
        <f ca="1">TODAY()-701</f>
        <v>42908</v>
      </c>
      <c r="L2" s="54"/>
    </row>
    <row r="3" spans="2:13" ht="27.75" customHeight="1" x14ac:dyDescent="0.25">
      <c r="B3" s="51"/>
      <c r="C3" s="51"/>
      <c r="D3" s="51"/>
      <c r="E3" s="51"/>
      <c r="F3" s="57" t="s">
        <v>17</v>
      </c>
      <c r="G3" s="57"/>
      <c r="H3" s="57"/>
      <c r="I3" s="51"/>
      <c r="J3" s="51"/>
      <c r="K3" s="57" t="s">
        <v>28</v>
      </c>
      <c r="L3" s="57"/>
    </row>
    <row r="4" spans="2:13" ht="25.5" customHeight="1" x14ac:dyDescent="0.25">
      <c r="B4" s="50" t="s">
        <v>31</v>
      </c>
      <c r="C4" s="50"/>
      <c r="D4" s="50"/>
      <c r="E4" s="50"/>
      <c r="F4" s="50"/>
      <c r="G4" s="50"/>
      <c r="H4" s="50"/>
      <c r="I4" s="50"/>
      <c r="J4" s="50"/>
      <c r="K4" s="50"/>
      <c r="L4" s="50"/>
      <c r="M4" s="19"/>
    </row>
    <row r="5" spans="2:13" ht="32.25" customHeight="1" x14ac:dyDescent="0.3">
      <c r="B5" s="46" t="s">
        <v>1</v>
      </c>
      <c r="C5" s="46"/>
      <c r="D5" s="46"/>
      <c r="E5" s="41">
        <f ca="1">IFERROR(ÜniversiteKredileri[[#Totals],[Geçerli Aylık Ödeme]],"")</f>
        <v>190.91792743033542</v>
      </c>
      <c r="F5" s="41"/>
      <c r="G5" s="41"/>
      <c r="H5" s="48" t="s">
        <v>21</v>
      </c>
      <c r="I5" s="48"/>
      <c r="J5" s="48"/>
      <c r="K5" s="48"/>
      <c r="L5" s="22">
        <f ca="1">IFERROR(ÜniversiteKredileri[[#Totals],[Zamanlanan Ödeme]],0)</f>
        <v>190.91792743033542</v>
      </c>
      <c r="M5" s="17"/>
    </row>
    <row r="6" spans="2:13" ht="32.25" customHeight="1" x14ac:dyDescent="0.25">
      <c r="B6" s="47" t="s">
        <v>2</v>
      </c>
      <c r="C6" s="47"/>
      <c r="D6" s="47"/>
      <c r="E6" s="42">
        <f ca="1">IFERROR(ÜniversiteKredileri[[#Totals],[Geçerli Aylık Ödeme]]/TahminiAylıkMaaş,"")</f>
        <v>4.5820302583280501E-2</v>
      </c>
      <c r="F6" s="42"/>
      <c r="G6" s="42"/>
      <c r="H6" s="49" t="s">
        <v>22</v>
      </c>
      <c r="I6" s="49"/>
      <c r="J6" s="49"/>
      <c r="K6" s="49"/>
      <c r="L6" s="12">
        <f ca="1">IFERROR(ÜniversiteKredileri[[#Totals],[Zamanlanan Ödeme]]/TahminiAylıkMaaş,"")</f>
        <v>4.5820302583280501E-2</v>
      </c>
      <c r="M6" s="18"/>
    </row>
    <row r="7" spans="2:13" ht="20.25" customHeight="1" x14ac:dyDescent="0.35">
      <c r="B7" s="13"/>
      <c r="C7" s="13"/>
      <c r="D7" s="14"/>
      <c r="E7" s="15"/>
      <c r="F7" s="13"/>
      <c r="G7" s="13"/>
      <c r="H7" s="13"/>
      <c r="I7" s="13"/>
      <c r="J7" s="13"/>
      <c r="K7" s="13"/>
      <c r="L7" s="13"/>
    </row>
    <row r="8" spans="2:13" ht="23.25" customHeight="1" x14ac:dyDescent="0.25">
      <c r="B8" s="43" t="s">
        <v>3</v>
      </c>
      <c r="C8" s="43"/>
      <c r="D8" s="43"/>
      <c r="E8" s="44"/>
      <c r="F8" s="45" t="s">
        <v>18</v>
      </c>
      <c r="G8" s="43"/>
      <c r="H8" s="44"/>
      <c r="I8" s="43" t="s">
        <v>25</v>
      </c>
      <c r="J8" s="43"/>
      <c r="K8" s="43"/>
      <c r="L8" s="43"/>
    </row>
    <row r="9" spans="2:13" ht="35.1" customHeight="1" x14ac:dyDescent="0.25">
      <c r="B9" s="4" t="s">
        <v>4</v>
      </c>
      <c r="C9" t="s">
        <v>11</v>
      </c>
      <c r="D9" s="2" t="s">
        <v>15</v>
      </c>
      <c r="E9" s="5" t="s">
        <v>16</v>
      </c>
      <c r="F9" s="6" t="s">
        <v>19</v>
      </c>
      <c r="G9" s="2" t="s">
        <v>20</v>
      </c>
      <c r="H9" s="5" t="s">
        <v>23</v>
      </c>
      <c r="I9" s="2" t="s">
        <v>26</v>
      </c>
      <c r="J9" s="2" t="s">
        <v>27</v>
      </c>
      <c r="K9" s="2" t="s">
        <v>29</v>
      </c>
      <c r="L9" s="2" t="s">
        <v>30</v>
      </c>
    </row>
    <row r="10" spans="2:13" ht="15" x14ac:dyDescent="0.25">
      <c r="B10" s="4" t="s">
        <v>5</v>
      </c>
      <c r="C10" s="3" t="s">
        <v>12</v>
      </c>
      <c r="D10" s="20">
        <v>10000</v>
      </c>
      <c r="E10" s="21">
        <v>0.05</v>
      </c>
      <c r="F10" s="38">
        <f ca="1">DATE(YEAR(TODAY())-2,4,1)</f>
        <v>42826</v>
      </c>
      <c r="G10" s="1">
        <v>10</v>
      </c>
      <c r="H10" s="7">
        <f ca="1">IF(AND(ÜniversiteKredileri[[#This Row],[Başlangıç Tarihi]]&gt;0,ÜniversiteKredileri[[#This Row],[Süre (Yıl)]]&gt;0),EDATE(ÜniversiteKredileri[[#This Row],[Başlangıç Tarihi]],ÜniversiteKredileri[[#This Row],[Süre (Yıl)]]*12),"")</f>
        <v>46478</v>
      </c>
      <c r="I10" s="23">
        <f ca="1">IFERROR(IF(AND(BorçBaşlangıcıBugün,COUNT(ÜniversiteKredileri[[#This Row],[Kredi Tutarı]:[Süre (Yıl)]])=4,ÜniversiteKredileri[[#This Row],[Başlangıç Tarihi]]&lt;=TODAY()),PMT(ÜniversiteKredileri[[#This Row],[Yıllık
Faiz Oranı]]/12,ÜniversiteKredileri[[#This Row],[Süre (Yıl)]]*12,-ÜniversiteKredileri[[#This Row],[Kredi Tutarı]],0,0),""),0)</f>
        <v>106.06551523907524</v>
      </c>
      <c r="J10" s="23">
        <f ca="1">IFERROR((ÜniversiteKredileri[[#This Row],[Zamanlanan Ödeme]]*(ÜniversiteKredileri[[#This Row],[Süre (Yıl)]]*12))-ÜniversiteKredileri[[#This Row],[Kredi Tutarı]],"")</f>
        <v>2727.8618286890287</v>
      </c>
      <c r="K10" s="23">
        <f ca="1">IF(COUNTA(ÜniversiteKredileri[[#This Row],[Kredi Tutarı]:[Süre (Yıl)]])&lt;&gt;4,"",PMT(ÜniversiteKredileri[[#This Row],[Yıllık
Faiz Oranı]]/12,ÜniversiteKredileri[[#This Row],[Süre (Yıl)]]*12,-ÜniversiteKredileri[[#This Row],[Kredi Tutarı]],0,0))</f>
        <v>106.06551523907524</v>
      </c>
      <c r="L10" s="23">
        <f ca="1">IFERROR(ÜniversiteKredileri[[#This Row],[Zamanlanan Ödeme]]*12,"")</f>
        <v>1272.7861828689029</v>
      </c>
    </row>
    <row r="11" spans="2:13" ht="15" x14ac:dyDescent="0.25">
      <c r="B11" s="4" t="s">
        <v>6</v>
      </c>
      <c r="C11" s="3" t="s">
        <v>13</v>
      </c>
      <c r="D11" s="20">
        <v>8000</v>
      </c>
      <c r="E11" s="21">
        <v>0.05</v>
      </c>
      <c r="F11" s="38">
        <f ca="1">DATE(YEAR(TODAY()),5,1)</f>
        <v>43586</v>
      </c>
      <c r="G11" s="1">
        <v>10</v>
      </c>
      <c r="H11" s="7">
        <f ca="1">IF(AND(ÜniversiteKredileri[[#This Row],[Başlangıç Tarihi]]&gt;0,ÜniversiteKredileri[[#This Row],[Süre (Yıl)]]&gt;0),EDATE(ÜniversiteKredileri[[#This Row],[Başlangıç Tarihi]],ÜniversiteKredileri[[#This Row],[Süre (Yıl)]]*12),"")</f>
        <v>47239</v>
      </c>
      <c r="I11" s="23">
        <f ca="1">IFERROR(IF(AND(BorçBaşlangıcıBugün,COUNT(ÜniversiteKredileri[[#This Row],[Kredi Tutarı]:[Süre (Yıl)]])=4,ÜniversiteKredileri[[#This Row],[Başlangıç Tarihi]]&lt;=TODAY()),PMT(ÜniversiteKredileri[[#This Row],[Yıllık
Faiz Oranı]]/12,ÜniversiteKredileri[[#This Row],[Süre (Yıl)]]*12,-ÜniversiteKredileri[[#This Row],[Kredi Tutarı]],0,0),""),0)</f>
        <v>84.852412191260186</v>
      </c>
      <c r="J11" s="23">
        <f ca="1">IFERROR((ÜniversiteKredileri[[#This Row],[Zamanlanan Ödeme]]*(ÜniversiteKredileri[[#This Row],[Süre (Yıl)]]*12))-ÜniversiteKredileri[[#This Row],[Kredi Tutarı]],"")</f>
        <v>2182.289462951223</v>
      </c>
      <c r="K11" s="23">
        <f ca="1">IF(COUNTA(ÜniversiteKredileri[[#This Row],[Kredi Tutarı]:[Süre (Yıl)]])&lt;&gt;4,"",PMT(ÜniversiteKredileri[[#This Row],[Yıllık
Faiz Oranı]]/12,ÜniversiteKredileri[[#This Row],[Süre (Yıl)]]*12,-ÜniversiteKredileri[[#This Row],[Kredi Tutarı]],0,0))</f>
        <v>84.852412191260186</v>
      </c>
      <c r="L11" s="23">
        <f ca="1">IFERROR(ÜniversiteKredileri[[#This Row],[Zamanlanan Ödeme]]*12,"")</f>
        <v>1018.2289462951222</v>
      </c>
    </row>
    <row r="12" spans="2:13" ht="15" customHeight="1" x14ac:dyDescent="0.25">
      <c r="B12" s="4"/>
      <c r="C12" s="3"/>
      <c r="D12" s="20"/>
      <c r="E12" s="21"/>
      <c r="F12" s="38"/>
      <c r="G12" s="1"/>
      <c r="H12" s="7" t="str">
        <f>IF(AND(ÜniversiteKredileri[[#This Row],[Başlangıç Tarihi]]&gt;0,ÜniversiteKredileri[[#This Row],[Süre (Yıl)]]&gt;0),EDATE(ÜniversiteKredileri[[#This Row],[Başlangıç Tarihi]],ÜniversiteKredileri[[#This Row],[Süre (Yıl)]]*12),"")</f>
        <v/>
      </c>
      <c r="I12" s="23" t="str">
        <f ca="1">IFERROR(IF(AND(BorçBaşlangıcıBugün,COUNT(ÜniversiteKredileri[[#This Row],[Kredi Tutarı]:[Süre (Yıl)]])=4,ÜniversiteKredileri[[#This Row],[Başlangıç Tarihi]]&lt;=TODAY()),PMT(ÜniversiteKredileri[[#This Row],[Yıllık
Faiz Oranı]]/12,ÜniversiteKredileri[[#This Row],[Süre (Yıl)]]*12,-ÜniversiteKredileri[[#This Row],[Kredi Tutarı]],0,0),""),0)</f>
        <v/>
      </c>
      <c r="J12" s="23" t="str">
        <f>IFERROR((ÜniversiteKredileri[[#This Row],[Zamanlanan Ödeme]]*(ÜniversiteKredileri[[#This Row],[Süre (Yıl)]]*12))-ÜniversiteKredileri[[#This Row],[Kredi Tutarı]],"")</f>
        <v/>
      </c>
      <c r="K12" s="23" t="str">
        <f>IF(COUNTA(ÜniversiteKredileri[[#This Row],[Kredi Tutarı]:[Süre (Yıl)]])&lt;&gt;4,"",PMT(ÜniversiteKredileri[[#This Row],[Yıllık
Faiz Oranı]]/12,ÜniversiteKredileri[[#This Row],[Süre (Yıl)]]*12,-ÜniversiteKredileri[[#This Row],[Kredi Tutarı]],0,0))</f>
        <v/>
      </c>
      <c r="L12" s="23" t="str">
        <f>IFERROR(ÜniversiteKredileri[[#This Row],[Zamanlanan Ödeme]]*12,"")</f>
        <v/>
      </c>
    </row>
    <row r="13" spans="2:13" ht="15" customHeight="1" x14ac:dyDescent="0.25">
      <c r="B13" s="4"/>
      <c r="C13" s="3"/>
      <c r="D13" s="20"/>
      <c r="E13" s="21"/>
      <c r="F13" s="38"/>
      <c r="G13" s="1"/>
      <c r="H13" s="7" t="str">
        <f>IF(AND(ÜniversiteKredileri[[#This Row],[Başlangıç Tarihi]]&gt;0,ÜniversiteKredileri[[#This Row],[Süre (Yıl)]]&gt;0),EDATE(ÜniversiteKredileri[[#This Row],[Başlangıç Tarihi]],ÜniversiteKredileri[[#This Row],[Süre (Yıl)]]*12),"")</f>
        <v/>
      </c>
      <c r="I13" s="23" t="str">
        <f ca="1">IFERROR(IF(AND(BorçBaşlangıcıBugün,COUNT(ÜniversiteKredileri[[#This Row],[Kredi Tutarı]:[Süre (Yıl)]])=4,ÜniversiteKredileri[[#This Row],[Başlangıç Tarihi]]&lt;=TODAY()),PMT(ÜniversiteKredileri[[#This Row],[Yıllık
Faiz Oranı]]/12,ÜniversiteKredileri[[#This Row],[Süre (Yıl)]]*12,-ÜniversiteKredileri[[#This Row],[Kredi Tutarı]],0,0),""),0)</f>
        <v/>
      </c>
      <c r="J13" s="23" t="str">
        <f>IFERROR((ÜniversiteKredileri[[#This Row],[Zamanlanan Ödeme]]*(ÜniversiteKredileri[[#This Row],[Süre (Yıl)]]*12))-ÜniversiteKredileri[[#This Row],[Kredi Tutarı]],"")</f>
        <v/>
      </c>
      <c r="K13" s="23" t="str">
        <f>IF(COUNTA(ÜniversiteKredileri[[#This Row],[Kredi Tutarı]:[Süre (Yıl)]])&lt;&gt;4,"",PMT(ÜniversiteKredileri[[#This Row],[Yıllık
Faiz Oranı]]/12,ÜniversiteKredileri[[#This Row],[Süre (Yıl)]]*12,-ÜniversiteKredileri[[#This Row],[Kredi Tutarı]],0,0))</f>
        <v/>
      </c>
      <c r="L13" s="23" t="str">
        <f>IFERROR(ÜniversiteKredileri[[#This Row],[Zamanlanan Ödeme]]*12,"")</f>
        <v/>
      </c>
    </row>
    <row r="14" spans="2:13" ht="15" customHeight="1" x14ac:dyDescent="0.25">
      <c r="B14" s="4"/>
      <c r="C14" s="3"/>
      <c r="D14" s="24"/>
      <c r="E14" s="32"/>
      <c r="F14" s="38"/>
      <c r="G14" s="1"/>
      <c r="H14" s="7" t="str">
        <f>IF(AND(ÜniversiteKredileri[[#This Row],[Başlangıç Tarihi]]&gt;0,ÜniversiteKredileri[[#This Row],[Süre (Yıl)]]&gt;0),EDATE(ÜniversiteKredileri[[#This Row],[Başlangıç Tarihi]],ÜniversiteKredileri[[#This Row],[Süre (Yıl)]]*12),"")</f>
        <v/>
      </c>
      <c r="I14" s="23" t="str">
        <f ca="1">IFERROR(IF(AND(BorçBaşlangıcıBugün,COUNT(ÜniversiteKredileri[[#This Row],[Kredi Tutarı]:[Süre (Yıl)]])=4,ÜniversiteKredileri[[#This Row],[Başlangıç Tarihi]]&lt;=TODAY()),PMT(ÜniversiteKredileri[[#This Row],[Yıllık
Faiz Oranı]]/12,ÜniversiteKredileri[[#This Row],[Süre (Yıl)]]*12,-ÜniversiteKredileri[[#This Row],[Kredi Tutarı]],0,0),""),0)</f>
        <v/>
      </c>
      <c r="J14" s="23" t="str">
        <f>IFERROR((ÜniversiteKredileri[[#This Row],[Zamanlanan Ödeme]]*(ÜniversiteKredileri[[#This Row],[Süre (Yıl)]]*12))-ÜniversiteKredileri[[#This Row],[Kredi Tutarı]],"")</f>
        <v/>
      </c>
      <c r="K14" s="23" t="str">
        <f>IF(COUNTA(ÜniversiteKredileri[[#This Row],[Kredi Tutarı]:[Süre (Yıl)]])&lt;&gt;4,"",PMT(ÜniversiteKredileri[[#This Row],[Yıllık
Faiz Oranı]]/12,ÜniversiteKredileri[[#This Row],[Süre (Yıl)]]*12,-ÜniversiteKredileri[[#This Row],[Kredi Tutarı]],0,0))</f>
        <v/>
      </c>
      <c r="L14" s="23" t="str">
        <f>IFERROR(ÜniversiteKredileri[[#This Row],[Zamanlanan Ödeme]]*12,"")</f>
        <v/>
      </c>
    </row>
    <row r="15" spans="2:13" ht="15" customHeight="1" x14ac:dyDescent="0.25">
      <c r="B15" s="4"/>
      <c r="C15" s="3"/>
      <c r="D15" s="20"/>
      <c r="E15" s="21"/>
      <c r="F15" s="38"/>
      <c r="G15" s="1"/>
      <c r="H15" s="7" t="str">
        <f>IF(AND(ÜniversiteKredileri[[#This Row],[Başlangıç Tarihi]]&gt;0,ÜniversiteKredileri[[#This Row],[Süre (Yıl)]]&gt;0),EDATE(ÜniversiteKredileri[[#This Row],[Başlangıç Tarihi]],ÜniversiteKredileri[[#This Row],[Süre (Yıl)]]*12),"")</f>
        <v/>
      </c>
      <c r="I15" s="23" t="str">
        <f ca="1">IFERROR(IF(AND(BorçBaşlangıcıBugün,COUNT(ÜniversiteKredileri[[#This Row],[Kredi Tutarı]:[Süre (Yıl)]])=4,ÜniversiteKredileri[[#This Row],[Başlangıç Tarihi]]&lt;=TODAY()),PMT(ÜniversiteKredileri[[#This Row],[Yıllık
Faiz Oranı]]/12,ÜniversiteKredileri[[#This Row],[Süre (Yıl)]]*12,-ÜniversiteKredileri[[#This Row],[Kredi Tutarı]],0,0),""),0)</f>
        <v/>
      </c>
      <c r="J15" s="24" t="str">
        <f>IFERROR((ÜniversiteKredileri[[#This Row],[Zamanlanan Ödeme]]*(ÜniversiteKredileri[[#This Row],[Süre (Yıl)]]*12))-ÜniversiteKredileri[[#This Row],[Kredi Tutarı]],"")</f>
        <v/>
      </c>
      <c r="K15" s="25" t="str">
        <f>IF(COUNTA(ÜniversiteKredileri[[#This Row],[Kredi Tutarı]:[Süre (Yıl)]])&lt;&gt;4,"",PMT(ÜniversiteKredileri[[#This Row],[Yıllık
Faiz Oranı]]/12,ÜniversiteKredileri[[#This Row],[Süre (Yıl)]]*12,-ÜniversiteKredileri[[#This Row],[Kredi Tutarı]],0,0))</f>
        <v/>
      </c>
      <c r="L15" s="24" t="str">
        <f>IFERROR(ÜniversiteKredileri[[#This Row],[Zamanlanan Ödeme]]*12,"")</f>
        <v/>
      </c>
    </row>
    <row r="16" spans="2:13" ht="20.25" customHeight="1" x14ac:dyDescent="0.25">
      <c r="B16" s="33" t="s">
        <v>7</v>
      </c>
      <c r="C16" s="34"/>
      <c r="D16" s="26">
        <f>SUBTOTAL(109,ÜniversiteKredileri[Kredi Tutarı])</f>
        <v>18000</v>
      </c>
      <c r="E16" s="16"/>
      <c r="F16" s="35"/>
      <c r="G16" s="36"/>
      <c r="H16" s="37"/>
      <c r="I16" s="27">
        <f ca="1">SUBTOTAL(109,ÜniversiteKredileri[Geçerli Aylık Ödeme])</f>
        <v>190.91792743033542</v>
      </c>
      <c r="J16" s="26">
        <f ca="1">SUBTOTAL(109,ÜniversiteKredileri[Toplam
Faiz])</f>
        <v>4910.1512916402517</v>
      </c>
      <c r="K16" s="28">
        <f ca="1">SUBTOTAL(109,ÜniversiteKredileri[Zamanlanan Ödeme])</f>
        <v>190.91792743033542</v>
      </c>
      <c r="L16" s="26">
        <f ca="1">SUBTOTAL(109,ÜniversiteKredileri[Yıllık
Ödeme])</f>
        <v>2291.015129164025</v>
      </c>
    </row>
    <row r="17" spans="2:12" ht="20.25" customHeight="1" x14ac:dyDescent="0.25">
      <c r="B17" s="8" t="s">
        <v>8</v>
      </c>
      <c r="C17" s="9"/>
      <c r="D17" s="29">
        <f>AVERAGE(ÜniversiteKredileri[Kredi Tutarı])</f>
        <v>9000</v>
      </c>
      <c r="E17" s="10">
        <f>AVERAGE(ÜniversiteKredileri[Yıllık
Faiz Oranı])</f>
        <v>0.05</v>
      </c>
      <c r="F17" s="11"/>
      <c r="G17" s="11"/>
      <c r="H17" s="10"/>
      <c r="I17" s="30"/>
      <c r="J17" s="29">
        <f ca="1">AVERAGE(ÜniversiteKredileri[Toplam
Faiz])</f>
        <v>2455.0756458201258</v>
      </c>
      <c r="K17" s="31"/>
      <c r="L17" s="29">
        <f ca="1">AVERAGE(ÜniversiteKredileri[Yıllık
Ödeme])</f>
        <v>1145.5075645820125</v>
      </c>
    </row>
    <row r="18" spans="2:12" ht="20.25" customHeight="1" x14ac:dyDescent="0.25">
      <c r="B18" s="39" t="s">
        <v>9</v>
      </c>
      <c r="C18" s="39"/>
      <c r="D18" s="39"/>
      <c r="E18" s="39"/>
      <c r="F18" s="39"/>
      <c r="G18" s="39"/>
      <c r="H18" s="39"/>
      <c r="I18" s="39"/>
      <c r="J18" s="39"/>
      <c r="K18" s="39"/>
      <c r="L18" s="40">
        <f ca="1">ÜniversiteKredileri[[#Totals],[Kredi Tutarı]]+ÜniversiteKredileri[[#Totals],[Toplam
Faiz]]</f>
        <v>22910.15129164025</v>
      </c>
    </row>
    <row r="19" spans="2:12" ht="20.25" customHeight="1" x14ac:dyDescent="0.25">
      <c r="B19" s="39"/>
      <c r="C19" s="39"/>
      <c r="D19" s="39"/>
      <c r="E19" s="39"/>
      <c r="F19" s="39"/>
      <c r="G19" s="39"/>
      <c r="H19" s="39"/>
      <c r="I19" s="39"/>
      <c r="J19" s="39"/>
      <c r="K19" s="39"/>
      <c r="L19" s="40"/>
    </row>
    <row r="20" spans="2:12" ht="20.25" customHeight="1" x14ac:dyDescent="0.25">
      <c r="B20" s="39" t="s">
        <v>10</v>
      </c>
      <c r="C20" s="39"/>
      <c r="D20" s="39"/>
      <c r="E20" s="39"/>
      <c r="F20" s="39"/>
      <c r="G20" s="39"/>
      <c r="H20" s="39"/>
      <c r="I20" s="39"/>
      <c r="J20" s="39"/>
      <c r="K20" s="39"/>
      <c r="L20" s="40">
        <f>(TahminiYıllıkMaaş/12)</f>
        <v>4166.666666666667</v>
      </c>
    </row>
    <row r="21" spans="2:12" ht="20.25" customHeight="1" x14ac:dyDescent="0.25">
      <c r="B21" s="39"/>
      <c r="C21" s="39"/>
      <c r="D21" s="39"/>
      <c r="E21" s="39"/>
      <c r="F21" s="39"/>
      <c r="G21" s="39"/>
      <c r="H21" s="39"/>
      <c r="I21" s="39"/>
      <c r="J21" s="39"/>
      <c r="K21" s="39"/>
      <c r="L21" s="40"/>
    </row>
  </sheetData>
  <mergeCells count="23">
    <mergeCell ref="B4:L4"/>
    <mergeCell ref="B3:E3"/>
    <mergeCell ref="I3:J3"/>
    <mergeCell ref="B2:C2"/>
    <mergeCell ref="F2:H2"/>
    <mergeCell ref="K2:L2"/>
    <mergeCell ref="D2:E2"/>
    <mergeCell ref="I2:J2"/>
    <mergeCell ref="F3:H3"/>
    <mergeCell ref="K3:L3"/>
    <mergeCell ref="B18:K19"/>
    <mergeCell ref="L18:L19"/>
    <mergeCell ref="B20:K21"/>
    <mergeCell ref="L20:L21"/>
    <mergeCell ref="E5:G5"/>
    <mergeCell ref="E6:G6"/>
    <mergeCell ref="B8:E8"/>
    <mergeCell ref="I8:L8"/>
    <mergeCell ref="F8:H8"/>
    <mergeCell ref="B5:D5"/>
    <mergeCell ref="B6:D6"/>
    <mergeCell ref="H5:K5"/>
    <mergeCell ref="H6:K6"/>
  </mergeCells>
  <dataValidations xWindow="503" yWindow="415" count="41">
    <dataValidation allowBlank="1" showInputMessage="1" showErrorMessage="1" prompt="Bu çalışma sayfasında bir Üniversite Kredisi Hesaplayıcısı oluşturun. B9 hücresinden başlayan tabloda, F2 hücresindeki Tahmini Yıllık Maaşı ve K2 hücresindeki kredi geri ödeme başlangıç tarihini girin" sqref="A1" xr:uid="{00000000-0002-0000-0000-000002000000}"/>
    <dataValidation allowBlank="1" showInputMessage="1" showErrorMessage="1" prompt="Bu hücreye Mezuniyet Sonrası Tahmini Yıllık Maaşı girin" sqref="F2:H2" xr:uid="{00000000-0002-0000-0000-000003000000}"/>
    <dataValidation allowBlank="1" showInputMessage="1" showErrorMessage="1" prompt="Yukarıdaki hücreye Mezuniyet Sonrası Tahmini Yıllık Maaşı girin" sqref="F3:H3" xr:uid="{00000000-0002-0000-0000-000004000000}"/>
    <dataValidation allowBlank="1" showInputMessage="1" showErrorMessage="1" prompt="Bu hücreye Kredilerin Geri Ödenmeye Başlanacağı Tarihi girin" sqref="K2:L2" xr:uid="{00000000-0002-0000-0000-000005000000}"/>
    <dataValidation allowBlank="1" showInputMessage="1" showErrorMessage="1" prompt="Yukarıdaki hücreye Kredilerin Geri Ödenmeye Başlanacağı Tarihi girin" sqref="K3:L3" xr:uid="{00000000-0002-0000-0000-000006000000}"/>
    <dataValidation allowBlank="1" showInputMessage="1" showErrorMessage="1" prompt="Birleştirilmiş geçerli aylık ödemeniz sağdaki hücrede otomatik olarak hesaplanır" sqref="B5:D5" xr:uid="{00000000-0002-0000-0000-000007000000}"/>
    <dataValidation allowBlank="1" showInputMessage="1" showErrorMessage="1" prompt="Birleştirilmiş geçerli aylık ödemeniz bu hücrede otomatik olarak hesaplanır" sqref="E5:G5" xr:uid="{00000000-0002-0000-0000-000008000000}"/>
    <dataValidation allowBlank="1" showInputMessage="1" showErrorMessage="1" prompt="Geçerli aylık gelir yüzdesi sağdaki hücrede otomatik olarak hesaplanır" sqref="B6:D6" xr:uid="{00000000-0002-0000-0000-000009000000}"/>
    <dataValidation allowBlank="1" showInputMessage="1" showErrorMessage="1" prompt="Geçerli aylık gelir yüzdesi bu hücrede otomatik olarak hesaplanır" sqref="E6:G6" xr:uid="{00000000-0002-0000-0000-00000A000000}"/>
    <dataValidation allowBlank="1" showInputMessage="1" showErrorMessage="1" prompt="Birleştirilmiş zamanlanan aylık ödemeniz sağdaki hücrede otomatik olarak hesaplanır" sqref="H5:K5" xr:uid="{00000000-0002-0000-0000-00000B000000}"/>
    <dataValidation allowBlank="1" showInputMessage="1" showErrorMessage="1" prompt="Birleştirilmiş zamanlanan aylık ödemeniz bu hücrede otomatik olarak hesaplanır" sqref="L5" xr:uid="{00000000-0002-0000-0000-00000C000000}"/>
    <dataValidation allowBlank="1" showInputMessage="1" showErrorMessage="1" prompt="Zamanlanan aylık gelir yüzdesi sağdaki hücrede otomatik olarak hesaplanır" sqref="H6:K6" xr:uid="{00000000-0002-0000-0000-00000D000000}"/>
    <dataValidation allowBlank="1" showInputMessage="1" showErrorMessage="1" prompt="Zamanlanan aylık gelir yüzdesi bu hücrede otomatik olarak hesaplanır" sqref="L6" xr:uid="{00000000-0002-0000-0000-00000E000000}"/>
    <dataValidation allowBlank="1" showInputMessage="1" showErrorMessage="1" prompt="Genel Kredi Ayrıntılarını aşağıdaki tablo sütunlarına girin" sqref="B8:E8" xr:uid="{00000000-0002-0000-0000-00000F000000}"/>
    <dataValidation allowBlank="1" showInputMessage="1" showErrorMessage="1" prompt="Bu başlığın altındaki bu sütuna Kredi No. girin" sqref="B9" xr:uid="{00000000-0002-0000-0000-000010000000}"/>
    <dataValidation allowBlank="1" showInputMessage="1" showErrorMessage="1" prompt="Bu başlığın altındaki bu sütuna Krediyi Vereni girin." sqref="C9" xr:uid="{00000000-0002-0000-0000-000011000000}"/>
    <dataValidation allowBlank="1" showInputMessage="1" showErrorMessage="1" prompt="Bu başlığın altındaki bu sütuna Kredi Tutarını girin" sqref="D9" xr:uid="{00000000-0002-0000-0000-000012000000}"/>
    <dataValidation allowBlank="1" showInputMessage="1" showErrorMessage="1" prompt="Bu başlığın altındaki bu sütuna Yıllık Faiz Oranını girin" sqref="E9" xr:uid="{00000000-0002-0000-0000-000013000000}"/>
    <dataValidation allowBlank="1" showInputMessage="1" showErrorMessage="1" prompt="Kredi Geri Ödeme Verilerini aşağıdaki tablo sütunlarına girin" sqref="F8:H8" xr:uid="{00000000-0002-0000-0000-000014000000}"/>
    <dataValidation allowBlank="1" showInputMessage="1" showErrorMessage="1" prompt="Bu başlığın altındaki bu sütuna Başlangıç Tarihini girin" sqref="F9" xr:uid="{00000000-0002-0000-0000-000015000000}"/>
    <dataValidation allowBlank="1" showInputMessage="1" showErrorMessage="1" prompt="Bu başlığın altındaki bu sütuna yıl cinsinden Süreyi girin" sqref="G9" xr:uid="{00000000-0002-0000-0000-000016000000}"/>
    <dataValidation allowBlank="1" showInputMessage="1" showErrorMessage="1" prompt="Bitiş Tarihi, bu başlığın altındaki bu sütunda otomatik olarak güncelleştirilir" sqref="H9" xr:uid="{00000000-0002-0000-0000-000017000000}"/>
    <dataValidation allowBlank="1" showInputMessage="1" showErrorMessage="1" prompt="Ödeme Ayrıntıları aşağıdaki tablo sütunlarında otomatik olarak hesaplanır" sqref="I8:L8" xr:uid="{00000000-0002-0000-0000-000018000000}"/>
    <dataValidation allowBlank="1" showInputMessage="1" showErrorMessage="1" prompt="Geçerli Aylık Ödeme, bu başlığın altındaki bu sütunda otomatik olarak hesaplanır" sqref="I9" xr:uid="{00000000-0002-0000-0000-000019000000}"/>
    <dataValidation allowBlank="1" showInputMessage="1" showErrorMessage="1" prompt="Toplam Faiz tutarı, bu sütundaki bu başlığın altında otomatik olarak hesaplanır" sqref="J9" xr:uid="{00000000-0002-0000-0000-00001A000000}"/>
    <dataValidation allowBlank="1" showInputMessage="1" showErrorMessage="1" prompt="Zamanlanan Ödeme bu sütundaki bu başlığın altında otomatik hesaplanır" sqref="K9" xr:uid="{00000000-0002-0000-0000-00001B000000}"/>
    <dataValidation allowBlank="1" showInputMessage="1" showErrorMessage="1" prompt="Bu başlık altındaki bu sütunda Yıllık Ödeme otomatik olarak hesaplanır. Ortalamalar aşağıdaki tabloda bu sütunda otomatik olarak hesaplanır" sqref="L9" xr:uid="{00000000-0002-0000-0000-00001C000000}"/>
    <dataValidation allowBlank="1" showInputMessage="1" showErrorMessage="1" prompt="Kredi Tutarı, Yıllık Faiz Oranı, Toplam Faiz tutarı ve Yıllık Ödeme Ortalamaları otomatik olarak hesaplanır ve Zamanlanan Ödeme grafiği sağdaki hücrelerde güncelleştirilir" sqref="B17" xr:uid="{00000000-0002-0000-0000-00001D000000}"/>
    <dataValidation allowBlank="1" showInputMessage="1" showErrorMessage="1" prompt="Ortalama Kredi Tutarı bu hücrede otomatik olarak hesaplanır" sqref="D17" xr:uid="{00000000-0002-0000-0000-00001E000000}"/>
    <dataValidation allowBlank="1" showInputMessage="1" showErrorMessage="1" prompt="Ortalama Yıllık Faiz Oranı bu hücrede otomatik olarak hesaplanır" sqref="E17" xr:uid="{00000000-0002-0000-0000-00001F000000}"/>
    <dataValidation allowBlank="1" showInputMessage="1" showErrorMessage="1" prompt="Ortalama Toplam Faiz tutarı bu hücrede otomatik olarak hesaplanır" sqref="J17" xr:uid="{00000000-0002-0000-0000-000020000000}"/>
    <dataValidation allowBlank="1" showInputMessage="1" showErrorMessage="1" prompt="Bu hücrede Ortalama Zamanlaman Ödeme grafiği otomatik olarak güncelleştirilir" sqref="K17" xr:uid="{00000000-0002-0000-0000-000021000000}"/>
    <dataValidation allowBlank="1" showInputMessage="1" showErrorMessage="1" prompt="Bu hücrede Ortalama Yıllık Ödeme tutarı ve aşağıdaki hücrelerde Toplam Birleştirilmiş Kredi Geri Ödemesi ve Mezuniyet Sonrası Tahmini Aylık Gelir otomatik olarak hesaplanır" sqref="L17" xr:uid="{00000000-0002-0000-0000-000022000000}"/>
    <dataValidation allowBlank="1" showInputMessage="1" showErrorMessage="1" prompt="Toplam Birleştirilmiş Kredi Geri Ödemesi sağdaki hücrede otomatik olarak hesaplanır" sqref="B18:K19" xr:uid="{00000000-0002-0000-0000-000023000000}"/>
    <dataValidation allowBlank="1" showInputMessage="1" showErrorMessage="1" prompt="Toplam Birleştirilmiş Kredi Geri Ödemesi bu hücrede otomatik olarak hesaplanır" sqref="L18:L19" xr:uid="{00000000-0002-0000-0000-000024000000}"/>
    <dataValidation allowBlank="1" showInputMessage="1" showErrorMessage="1" prompt="Mezuniyet Sonrası Tahmini Aylık Gelir sağdaki hücrede otomatik olarak hesaplanır" sqref="B20:K21" xr:uid="{00000000-0002-0000-0000-000025000000}"/>
    <dataValidation allowBlank="1" showInputMessage="1" showErrorMessage="1" prompt="Mezuniyet Sonrası Tahmini Aylık Gelir bu hücrede otomatik olarak hesaplanır" sqref="L20:L21" xr:uid="{00000000-0002-0000-0000-000026000000}"/>
    <dataValidation allowBlank="1" showInputMessage="1" showErrorMessage="1" prompt="Bu çalışma sayfasının başlığı bu hücrede ve ipucu B4 hücresindedir. Ortalamalar, Toplam Birleştirilmiş Kredi Geri Ödemesi ve Tahmini Aylık Gelir aşağıdaki tabloda otomatik olarak hesaplanır" sqref="B2:C2" xr:uid="{00000000-0002-0000-0000-000027000000}"/>
    <dataValidation allowBlank="1" showInputMessage="1" showErrorMessage="1" prompt="Birleştirilmiş geçerli ve zamanlanan aylık ödemeler ve geçerli ve zamanlanan aylık ödeme yüzdesi E5, E6, L5 ve L6 hücrelerinde otomatik olarak hesaplanır" sqref="B4:L4" xr:uid="{00000000-0002-0000-0000-000028000000}"/>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5:K15 H13:K13 H12:K12"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'Kredi Hesaplayıcısı'!K10:K15</xm:f>
              <xm:sqref>K17</xm:sqref>
            </x14:sparkline>
            <x14:sparkline>
              <xm:f>'Kredi Hesaplayıcısı'!I10:I15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1</vt:i4>
      </vt:variant>
      <vt:variant>
        <vt:lpstr>Adlandırılmış Aralıklar</vt:lpstr>
      </vt:variant>
      <vt:variant>
        <vt:i4>6</vt:i4>
      </vt:variant>
    </vt:vector>
  </HeadingPairs>
  <TitlesOfParts>
    <vt:vector size="7" baseType="lpstr">
      <vt:lpstr>Kredi Hesaplayıcısı</vt:lpstr>
      <vt:lpstr>BirlBorçGeriÖdeme</vt:lpstr>
      <vt:lpstr>BirleşikAylıkÖdeme</vt:lpstr>
      <vt:lpstr>BorçGeriÖdemeBaşlangıcı</vt:lpstr>
      <vt:lpstr>TahminiAylıkMaaş</vt:lpstr>
      <vt:lpstr>TahminiYıllıkMaaş</vt:lpstr>
      <vt:lpstr>'Kredi Hesaplayıcısı'!Yazdırma_Başlıkları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2019-05-24T01:05:51Z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