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codeName="ThisWorkbook"/>
  <xr:revisionPtr revIDLastSave="0" documentId="13_ncr:1_{8680709E-0BEC-4BCE-BBAC-116D9EFAE336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สรุปงบประมาณรายเดือน" sheetId="1" r:id="rId1"/>
    <sheet name="รายได้" sheetId="3" r:id="rId2"/>
    <sheet name="ค่าใช้จ่ายด้านบุคลากร" sheetId="4" r:id="rId3"/>
    <sheet name="ค่าใช้จ่ายในการดำเนินการ" sheetId="5" r:id="rId4"/>
  </sheets>
  <definedNames>
    <definedName name="_xlnm._FilterDatabase" localSheetId="3" hidden="1">ค่าใช้จ่ายในการดำเนินการ!#REF!</definedName>
    <definedName name="_xlnm._FilterDatabase" localSheetId="2" hidden="1">ค่าใช้จ่ายด้านบุคลากร!#REF!</definedName>
    <definedName name="_xlnm._FilterDatabase" localSheetId="1" hidden="1">รายได้!#REF!</definedName>
    <definedName name="_xlnm._FilterDatabase" localSheetId="0" hidden="1">รายได้!#REF!</definedName>
    <definedName name="BUDGET_Title">สรุปงบประมาณรายเดือน!$B$2</definedName>
    <definedName name="_xlnm.Print_Titles" localSheetId="3">ค่าใช้จ่ายในการดำเนินการ!$4:$4</definedName>
    <definedName name="_xlnm.Print_Titles" localSheetId="2">ค่าใช้จ่ายด้านบุคลากร!$4:$4</definedName>
    <definedName name="_xlnm.Print_Titles" localSheetId="1">รายได้!$4:$4</definedName>
    <definedName name="ชื่อเรื่อง1">Top5Expenses[[#Headers],[รายจ่าย]]</definedName>
    <definedName name="ชื่อเรื่อง2">รายได้[[#Headers],[รายได้]]</definedName>
    <definedName name="ชื่อเรื่อง3">PersonnelExpenses[[#Headers],[ค่าใช้จ่ายด้านบุคลากร]]</definedName>
    <definedName name="ชื่อเรื่อง4">OperatingExpenses[[#Headers],[ค่าใช้จ่ายในการดำเนินการ]]</definedName>
    <definedName name="ชื่อคอลัมน์1">ผลรวม[[#Headers],[ยอดรวมงบประมาณ]]</definedName>
    <definedName name="ชื่อบริษัท">สรุปงบประมาณรายเดือน!$B$1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3" l="1"/>
  <c r="B2" i="4"/>
  <c r="B2" i="5"/>
  <c r="D25" i="5" l="1"/>
  <c r="C25" i="5"/>
  <c r="F23" i="5"/>
  <c r="E23" i="5"/>
  <c r="F21" i="5"/>
  <c r="E21" i="5"/>
  <c r="F7" i="5"/>
  <c r="E7" i="5"/>
  <c r="F17" i="5"/>
  <c r="E17" i="5"/>
  <c r="F24" i="5"/>
  <c r="E24" i="5"/>
  <c r="F13" i="5"/>
  <c r="E13" i="5"/>
  <c r="F18" i="5"/>
  <c r="E18" i="5"/>
  <c r="F6" i="5"/>
  <c r="E6" i="5"/>
  <c r="F12" i="5"/>
  <c r="E12" i="5"/>
  <c r="F5" i="5"/>
  <c r="E5" i="5"/>
  <c r="F10" i="5"/>
  <c r="E10" i="5"/>
  <c r="F8" i="5"/>
  <c r="E8" i="5"/>
  <c r="F15" i="5"/>
  <c r="E15" i="5"/>
  <c r="F14" i="5"/>
  <c r="E14" i="5"/>
  <c r="F19" i="5"/>
  <c r="E19" i="5"/>
  <c r="F11" i="5"/>
  <c r="E11" i="5"/>
  <c r="F16" i="5"/>
  <c r="E16" i="5"/>
  <c r="F20" i="5"/>
  <c r="E20" i="5"/>
  <c r="F22" i="5"/>
  <c r="E22" i="5"/>
  <c r="F9" i="5"/>
  <c r="E9" i="5"/>
  <c r="B1" i="5"/>
  <c r="D8" i="4"/>
  <c r="C8" i="4"/>
  <c r="F7" i="4"/>
  <c r="E7" i="4"/>
  <c r="F6" i="4"/>
  <c r="E6" i="4"/>
  <c r="F5" i="4"/>
  <c r="E5" i="4"/>
  <c r="B1" i="4"/>
  <c r="D6" i="1" l="1"/>
  <c r="C16" i="1"/>
  <c r="C15" i="1"/>
  <c r="C13" i="1"/>
  <c r="C12" i="1"/>
  <c r="B12" i="1" s="1"/>
  <c r="C14" i="1"/>
  <c r="C6" i="1"/>
  <c r="E6" i="1" s="1"/>
  <c r="F25" i="5"/>
  <c r="F8" i="4"/>
  <c r="D8" i="3"/>
  <c r="E7" i="3"/>
  <c r="F6" i="3"/>
  <c r="E6" i="3"/>
  <c r="F5" i="3"/>
  <c r="E5" i="3"/>
  <c r="B13" i="1" l="1"/>
  <c r="E13" i="1"/>
  <c r="B15" i="1"/>
  <c r="E15" i="1"/>
  <c r="B14" i="1"/>
  <c r="E14" i="1"/>
  <c r="B16" i="1"/>
  <c r="E16" i="1"/>
  <c r="B1" i="3"/>
  <c r="E12" i="1" l="1"/>
  <c r="E17" i="1" l="1"/>
  <c r="C17" i="1"/>
  <c r="D5" i="1"/>
  <c r="D14" i="1" l="1"/>
  <c r="D7" i="1"/>
  <c r="D15" i="1"/>
  <c r="D13" i="1"/>
  <c r="D16" i="1"/>
  <c r="D12" i="1"/>
  <c r="D17" i="1" l="1"/>
  <c r="C8" i="3" l="1"/>
  <c r="C5" i="1" s="1"/>
  <c r="F7" i="3"/>
  <c r="F8" i="3" s="1"/>
  <c r="E5" i="1" l="1"/>
  <c r="C7" i="1"/>
  <c r="E7" i="1" s="1"/>
</calcChain>
</file>

<file path=xl/sharedStrings.xml><?xml version="1.0" encoding="utf-8"?>
<sst xmlns="http://schemas.openxmlformats.org/spreadsheetml/2006/main" count="61" uniqueCount="49">
  <si>
    <t>ชื่อบริษัท</t>
  </si>
  <si>
    <t>งบประมาณรายเดือน</t>
  </si>
  <si>
    <t>ยอดรวมงบประมาณ</t>
  </si>
  <si>
    <t>รายได้</t>
  </si>
  <si>
    <t>ค่าใช้จ่าย</t>
  </si>
  <si>
    <t>ยอดคงเหลือ (รายได้ลบค่าใช้จ่าย)</t>
  </si>
  <si>
    <t>แผนภูมิภาพรวมงบประมาณอยู่ในเซลล์นี้ ค่าใช้จ่ายในการดำเนินการสูงสุด 5 อันดับจะถูกอัปเดตในตาราง Top5Expenses ด้านล่างโดยอัตโนมัติ</t>
  </si>
  <si>
    <t>ค่าใช้จ่ายในการดำเนินการสูงสุด 5 อันดับของฉันมีอะไรบ้าง</t>
  </si>
  <si>
    <t>รายจ่าย</t>
  </si>
  <si>
    <t>ผลรวม</t>
  </si>
  <si>
    <t>โดยประมาณ</t>
  </si>
  <si>
    <t>จำนวน</t>
  </si>
  <si>
    <t>ตามจริง</t>
  </si>
  <si>
    <t>% ของค่าใช้จ่าย</t>
  </si>
  <si>
    <t>วันที่</t>
  </si>
  <si>
    <t>ส่วนต่าง</t>
  </si>
  <si>
    <t>การลด 15%</t>
  </si>
  <si>
    <t>ยอดขายสุทธิ</t>
  </si>
  <si>
    <t>รายได้จากดอกเบี้ย</t>
  </si>
  <si>
    <t>ยอดขายสินทรัพย์ (กำไร/ขาดทุน)</t>
  </si>
  <si>
    <t>รายรับทั้งหมด</t>
  </si>
  <si>
    <t>จำนวนสูงสุด 5 อันดับ</t>
  </si>
  <si>
    <t>ค่าใช้จ่ายด้านบุคลากร</t>
  </si>
  <si>
    <t>ค่าจ้าง</t>
  </si>
  <si>
    <t>สิทธิประโยชน์ของพนักงาน</t>
  </si>
  <si>
    <t>ค่านายหน้า</t>
  </si>
  <si>
    <t>ยอดรวมค่าใช้จ่ายด้านบุคลากร</t>
  </si>
  <si>
    <t>ค่าใช้จ่ายในการดำเนินการ</t>
  </si>
  <si>
    <t>การโฆษณา</t>
  </si>
  <si>
    <t>หนี้เสีย</t>
  </si>
  <si>
    <t>ส่วนลดเงินสด</t>
  </si>
  <si>
    <t>ต้นทุนการจัดส่ง</t>
  </si>
  <si>
    <t>ค่าเสื่อมราคา</t>
  </si>
  <si>
    <t>วันครบกำหนดและการสมัครใช้งาน</t>
  </si>
  <si>
    <t>ค่าประกัน</t>
  </si>
  <si>
    <t>ดอกเบี้ย</t>
  </si>
  <si>
    <t>กฎหมายและการตรวจสอบ</t>
  </si>
  <si>
    <t>การบำรุงรักษาและการซ่อมแซม</t>
  </si>
  <si>
    <t>เครื่องใช้ในสำนักงาน</t>
  </si>
  <si>
    <t>ค่าไปรษณีย์</t>
  </si>
  <si>
    <t>เช่าหรือจำนอง</t>
  </si>
  <si>
    <t>รายจ่ายเกี่ยวกับการขาย</t>
  </si>
  <si>
    <t>ค่าขนส่งและคลังสินค้า</t>
  </si>
  <si>
    <t>อุปกรณ์ต่างๆ</t>
  </si>
  <si>
    <t>ภาษี</t>
  </si>
  <si>
    <t>โทรศัพท์</t>
  </si>
  <si>
    <t>สาธารณูปโภค</t>
  </si>
  <si>
    <t>อื่นๆ</t>
  </si>
  <si>
    <t>ยอดรวมค่าใช้จ่ายในการดำเนินการ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</si>
</sst>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(* #,##0_);_(* \(#,##0\);_(* &quot;-&quot;_);_(@_)"/>
    <numFmt numFmtId="164" formatCode="_-&quot;฿&quot;* #,##0_-;\-&quot;฿&quot;* #,##0_-;_-&quot;฿&quot;* &quot;-&quot;_-;_-@_-"/>
    <numFmt numFmtId="165" formatCode="_-&quot;฿&quot;* #,##0.00_-;\-&quot;฿&quot;* #,##0.00_-;_-&quot;฿&quot;* &quot;-&quot;??_-;_-@_-"/>
    <numFmt numFmtId="166" formatCode="mmmm\ yyyy"/>
    <numFmt numFmtId="167" formatCode="0.0%"/>
    <numFmt numFmtId="168" formatCode="#,##0.00_ ;[Red]\-#,##0.00\ "/>
  </numFmts>
  <fonts count="23" x14ac:knownFonts="1">
    <font>
      <sz val="11"/>
      <color theme="1"/>
      <name val="Leelawadee"/>
      <family val="2"/>
    </font>
    <font>
      <sz val="11"/>
      <color theme="1"/>
      <name val="Leelawadee"/>
      <family val="2"/>
    </font>
    <font>
      <sz val="11"/>
      <color theme="9" tint="-0.499984740745262"/>
      <name val="Leelawadee"/>
      <family val="2"/>
    </font>
    <font>
      <sz val="11"/>
      <color theme="3"/>
      <name val="Leelawadee"/>
      <family val="2"/>
    </font>
    <font>
      <sz val="11"/>
      <color rgb="FF006100"/>
      <name val="Leelawadee"/>
      <family val="2"/>
    </font>
    <font>
      <sz val="11"/>
      <color rgb="FF9C0006"/>
      <name val="Leelawadee"/>
      <family val="2"/>
    </font>
    <font>
      <sz val="36"/>
      <color theme="3"/>
      <name val="Leelawadee"/>
      <family val="2"/>
    </font>
    <font>
      <sz val="16"/>
      <color theme="3"/>
      <name val="Leelawadee"/>
      <family val="2"/>
    </font>
    <font>
      <sz val="11"/>
      <color theme="1" tint="4.9989318521683403E-2"/>
      <name val="Leelawadee"/>
      <family val="2"/>
    </font>
    <font>
      <b/>
      <sz val="11"/>
      <color theme="0"/>
      <name val="Leelawadee"/>
      <family val="2"/>
    </font>
    <font>
      <sz val="11"/>
      <color theme="0"/>
      <name val="Leelawadee"/>
      <family val="2"/>
    </font>
    <font>
      <i/>
      <sz val="11"/>
      <color rgb="FF7F7F7F"/>
      <name val="Leelawadee"/>
      <family val="2"/>
    </font>
    <font>
      <sz val="11"/>
      <color rgb="FF6C0000"/>
      <name val="Leelawadee"/>
      <family val="2"/>
    </font>
    <font>
      <b/>
      <sz val="11"/>
      <color rgb="FFFA7D00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sz val="11"/>
      <color rgb="FF9C5700"/>
      <name val="Leelawadee"/>
      <family val="2"/>
    </font>
    <font>
      <sz val="11"/>
      <color rgb="FFFA7D00"/>
      <name val="Leelawadee"/>
      <family val="2"/>
    </font>
    <font>
      <sz val="12"/>
      <color theme="3"/>
      <name val="Leelawadee"/>
      <family val="2"/>
    </font>
    <font>
      <sz val="16"/>
      <color theme="0"/>
      <name val="Leelawadee"/>
      <family val="2"/>
    </font>
    <font>
      <sz val="36"/>
      <color theme="0"/>
      <name val="Leelawadee"/>
      <family val="2"/>
    </font>
    <font>
      <sz val="11"/>
      <name val="Leelawadee"/>
      <family val="2"/>
    </font>
    <font>
      <sz val="11"/>
      <color rgb="FFFF0000"/>
      <name val="Leelawadee"/>
      <family val="2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8">
    <xf numFmtId="0" fontId="0" fillId="0" borderId="0">
      <alignment horizontal="left" wrapText="1" indent="1"/>
    </xf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7" fillId="0" borderId="0" applyNumberFormat="0" applyFill="0" applyAlignment="0" applyProtection="0"/>
    <xf numFmtId="0" fontId="8" fillId="7" borderId="0" applyBorder="0" applyProtection="0">
      <alignment horizontal="left" vertical="center" indent="1"/>
    </xf>
    <xf numFmtId="0" fontId="8" fillId="7" borderId="0" applyNumberFormat="0" applyBorder="0" applyProtection="0">
      <alignment horizontal="left" vertical="center"/>
    </xf>
    <xf numFmtId="0" fontId="1" fillId="0" borderId="0" applyNumberFormat="0" applyFill="0" applyAlignment="0" applyProtection="0"/>
    <xf numFmtId="0" fontId="12" fillId="0" borderId="0" applyNumberFormat="0" applyFill="0" applyBorder="0" applyAlignment="0" applyProtection="0"/>
    <xf numFmtId="168" fontId="1" fillId="0" borderId="0" applyFont="0" applyFill="0" applyBorder="0" applyProtection="0">
      <alignment horizontal="right"/>
    </xf>
    <xf numFmtId="167" fontId="1" fillId="0" borderId="0" applyFont="0" applyFill="0" applyBorder="0" applyProtection="0">
      <alignment horizontal="right"/>
    </xf>
    <xf numFmtId="166" fontId="3" fillId="4" borderId="0" applyFill="0" applyBorder="0">
      <alignment horizontal="right"/>
    </xf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16" fillId="10" borderId="0" applyNumberFormat="0" applyBorder="0" applyAlignment="0" applyProtection="0"/>
    <xf numFmtId="0" fontId="14" fillId="11" borderId="1" applyNumberFormat="0" applyAlignment="0" applyProtection="0"/>
    <xf numFmtId="0" fontId="15" fillId="12" borderId="2" applyNumberFormat="0" applyAlignment="0" applyProtection="0"/>
    <xf numFmtId="0" fontId="13" fillId="12" borderId="1" applyNumberFormat="0" applyAlignment="0" applyProtection="0"/>
    <xf numFmtId="0" fontId="17" fillId="0" borderId="3" applyNumberFormat="0" applyFill="0" applyAlignment="0" applyProtection="0"/>
    <xf numFmtId="0" fontId="9" fillId="13" borderId="4" applyNumberFormat="0" applyAlignment="0" applyProtection="0"/>
    <xf numFmtId="0" fontId="1" fillId="14" borderId="5" applyNumberFormat="0" applyFont="0" applyAlignment="0" applyProtection="0"/>
    <xf numFmtId="0" fontId="11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27">
    <xf numFmtId="0" fontId="0" fillId="0" borderId="0" xfId="0">
      <alignment horizontal="left" wrapText="1" indent="1"/>
    </xf>
    <xf numFmtId="0" fontId="7" fillId="4" borderId="0" xfId="4" applyFill="1" applyAlignment="1">
      <alignment horizontal="left" indent="1"/>
    </xf>
    <xf numFmtId="0" fontId="0" fillId="4" borderId="0" xfId="0" applyFill="1">
      <alignment horizontal="left" wrapText="1" inden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>
      <alignment horizontal="left" wrapText="1" indent="1"/>
    </xf>
    <xf numFmtId="0" fontId="8" fillId="2" borderId="0" xfId="5" applyFill="1" applyAlignment="1">
      <alignment vertical="center"/>
    </xf>
    <xf numFmtId="0" fontId="0" fillId="5" borderId="0" xfId="0" applyFill="1">
      <alignment horizontal="left" wrapText="1" indent="1"/>
    </xf>
    <xf numFmtId="0" fontId="0" fillId="5" borderId="0" xfId="0" applyFill="1" applyAlignment="1">
      <alignment vertical="center"/>
    </xf>
    <xf numFmtId="168" fontId="0" fillId="0" borderId="0" xfId="9" applyFont="1">
      <alignment horizontal="right"/>
    </xf>
    <xf numFmtId="0" fontId="8" fillId="7" borderId="0" xfId="5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Font="1">
      <alignment horizontal="left" wrapText="1" indent="1"/>
    </xf>
    <xf numFmtId="168" fontId="0" fillId="6" borderId="0" xfId="9" applyFont="1" applyFill="1">
      <alignment horizontal="right"/>
    </xf>
    <xf numFmtId="167" fontId="0" fillId="6" borderId="0" xfId="10" applyFont="1" applyFill="1">
      <alignment horizontal="right"/>
    </xf>
    <xf numFmtId="0" fontId="8" fillId="7" borderId="0" xfId="6" applyAlignment="1">
      <alignment horizontal="left" vertical="center" indent="1"/>
    </xf>
    <xf numFmtId="0" fontId="18" fillId="2" borderId="0" xfId="0" applyFont="1" applyFill="1" applyAlignment="1">
      <alignment vertical="center"/>
    </xf>
    <xf numFmtId="0" fontId="19" fillId="4" borderId="0" xfId="0" applyFont="1" applyFill="1" applyAlignment="1"/>
    <xf numFmtId="0" fontId="20" fillId="4" borderId="0" xfId="0" applyFont="1" applyFill="1" applyAlignment="1">
      <alignment vertical="center"/>
    </xf>
    <xf numFmtId="0" fontId="21" fillId="5" borderId="0" xfId="0" applyFont="1" applyFill="1">
      <alignment horizontal="left" wrapText="1" indent="1"/>
    </xf>
    <xf numFmtId="168" fontId="1" fillId="0" borderId="0" xfId="9" applyFont="1">
      <alignment horizontal="right"/>
    </xf>
    <xf numFmtId="168" fontId="1" fillId="6" borderId="0" xfId="9" applyFont="1" applyFill="1">
      <alignment horizontal="right"/>
    </xf>
    <xf numFmtId="168" fontId="22" fillId="0" borderId="0" xfId="9" applyFont="1">
      <alignment horizontal="right"/>
    </xf>
    <xf numFmtId="167" fontId="0" fillId="0" borderId="0" xfId="10" applyFont="1">
      <alignment horizontal="right"/>
    </xf>
    <xf numFmtId="166" fontId="3" fillId="4" borderId="0" xfId="11">
      <alignment horizontal="right"/>
    </xf>
    <xf numFmtId="0" fontId="6" fillId="4" borderId="0" xfId="1" applyFill="1" applyAlignment="1">
      <alignment horizontal="left" indent="1"/>
    </xf>
    <xf numFmtId="0" fontId="10" fillId="0" borderId="0" xfId="0" applyFont="1" applyAlignment="1">
      <alignment horizontal="center"/>
    </xf>
  </cellXfs>
  <cellStyles count="48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1" builtinId="46" customBuiltin="1"/>
    <cellStyle name="20% - Accent6" xfId="45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2" builtinId="47" customBuiltin="1"/>
    <cellStyle name="40% - Accent6" xfId="46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3" builtinId="44" customBuiltin="1"/>
    <cellStyle name="60% - Accent5" xfId="43" builtinId="48" customBuiltin="1"/>
    <cellStyle name="60% - Accent6" xfId="47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0" builtinId="45" customBuiltin="1"/>
    <cellStyle name="Accent6" xfId="44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9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24" builtinId="53" customBuiltin="1"/>
    <cellStyle name="Good" xfId="15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2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3" builtinId="10" customBuiltin="1"/>
    <cellStyle name="Output" xfId="19" builtinId="21" customBuiltin="1"/>
    <cellStyle name="Percent" xfId="10" builtinId="5" customBuiltin="1"/>
    <cellStyle name="Title" xfId="1" builtinId="15" customBuiltin="1"/>
    <cellStyle name="Total" xfId="7" builtinId="25" customBuiltin="1"/>
    <cellStyle name="Warning Text" xfId="8" builtinId="11" customBuiltin="1"/>
    <cellStyle name="วันที่" xfId="11" xr:uid="{00000000-0005-0000-0000-000003000000}"/>
  </cellStyles>
  <dxfs count="55">
    <dxf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protection locked="1" hidden="0"/>
    </dxf>
    <dxf>
      <alignment horizontal="right" vertical="bottom" textRotation="0" wrapText="0" indent="0" justifyLastLine="0" shrinkToFit="0" readingOrder="0"/>
      <protection locked="1" hidden="0"/>
    </dxf>
    <dxf>
      <alignment horizontal="right" vertical="bottom" textRotation="0" wrapText="0" indent="0" justifyLastLine="0" shrinkToFit="0" readingOrder="0"/>
      <protection locked="1" hidden="0"/>
    </dxf>
    <dxf>
      <alignment horizontal="left" vertical="bottom" textRotation="0" wrapText="0" indent="1" justifyLastLine="0" shrinkToFit="0" readingOrder="0"/>
    </dxf>
    <dxf>
      <protection locked="1" hidden="0"/>
    </dxf>
    <dxf>
      <protection locked="1" hidden="0"/>
    </dxf>
    <dxf>
      <alignment vertical="center" textRotation="0" wrapText="0" indent="0" justifyLastLine="0" shrinkToFit="0" readingOrder="0"/>
      <protection locked="1" hidden="0"/>
    </dxf>
    <dxf>
      <font>
        <color rgb="FFDA0000"/>
      </font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alignment vertical="center" textRotation="0" wrapText="0" indent="0" justifyLastLine="0" shrinkToFit="0" readingOrder="0"/>
      <protection locked="1" hidden="0"/>
    </dxf>
    <dxf>
      <font>
        <color rgb="FFDA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rgb="FFDA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Gill Sans MT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1"/>
        <color rgb="FFFF0000"/>
        <name val="Leelawadee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</dxf>
    <dxf>
      <protection locked="1" hidden="0"/>
    </dxf>
    <dxf>
      <protection locked="1" hidden="0"/>
    </dxf>
    <dxf>
      <protection locked="1" hidden="0"/>
    </dxf>
    <dxf>
      <font>
        <color rgb="FFDA0000"/>
      </font>
    </dxf>
    <dxf>
      <font>
        <color rgb="FFDA0000"/>
      </font>
    </dxf>
    <dxf>
      <fill>
        <patternFill>
          <bgColor theme="5" tint="0.79998168889431442"/>
        </patternFill>
      </fill>
    </dxf>
    <dxf>
      <font>
        <b val="0"/>
        <i val="0"/>
        <color theme="1"/>
      </font>
      <fill>
        <patternFill patternType="solid">
          <fgColor theme="4"/>
          <bgColor theme="5" tint="0.79998168889431442"/>
        </patternFill>
      </fill>
      <border>
        <top style="thin">
          <color theme="0"/>
        </top>
      </border>
    </dxf>
    <dxf>
      <font>
        <color theme="3"/>
      </font>
      <fill>
        <patternFill patternType="solid">
          <fgColor theme="4"/>
          <bgColor theme="7" tint="0.39994506668294322"/>
        </patternFill>
      </fill>
      <border>
        <bottom style="thin">
          <color theme="0"/>
        </bottom>
      </border>
    </dxf>
    <dxf>
      <font>
        <b val="0"/>
        <i val="0"/>
        <color theme="1"/>
      </font>
      <fill>
        <patternFill patternType="solid">
          <fgColor auto="1"/>
          <bgColor theme="6" tint="0.79995117038483843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PivotStyle="PivotStyleLight16">
    <tableStyle name="งบประมาณรายเดือน" pivot="0" count="4" xr9:uid="{00000000-0011-0000-FFFF-FFFF00000000}">
      <tableStyleElement type="wholeTable" dxfId="54"/>
      <tableStyleElement type="headerRow" dxfId="53"/>
      <tableStyleElement type="totalRow" dxfId="52"/>
      <tableStyleElement type="lastColumn" dxfId="5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0">
                <a:solidFill>
                  <a:schemeClr val="tx2">
                    <a:lumMod val="75000"/>
                  </a:schemeClr>
                </a:solidFill>
              </a:defRPr>
            </a:pPr>
            <a:r>
              <a:rPr lang="en-US" sz="1500" b="0">
                <a:solidFill>
                  <a:schemeClr val="tx2">
                    <a:lumMod val="75000"/>
                  </a:schemeClr>
                </a:solidFill>
              </a:rPr>
              <a:t>ภาพรวมด้านงบประมาณ</a:t>
            </a:r>
          </a:p>
        </c:rich>
      </c:tx>
      <c:layout>
        <c:manualLayout>
          <c:xMode val="edge"/>
          <c:yMode val="edge"/>
          <c:x val="1.2136514266859885E-3"/>
          <c:y val="1.214056576261301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สรุปงบประมาณรายเดือน!$B$5</c:f>
              <c:strCache>
                <c:ptCount val="1"/>
                <c:pt idx="0">
                  <c:v>รายได้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สรุปงบประมาณรายเดือน!$C$4:$D$4</c:f>
              <c:strCache>
                <c:ptCount val="2"/>
                <c:pt idx="0">
                  <c:v>โดยประมาณ</c:v>
                </c:pt>
                <c:pt idx="1">
                  <c:v>ตามจริง</c:v>
                </c:pt>
              </c:strCache>
            </c:strRef>
          </c:cat>
          <c:val>
            <c:numRef>
              <c:f>สรุปงบประมาณรายเดือน!$C$5:$D$5</c:f>
              <c:numCache>
                <c:formatCode>#,##0.00_ ;[Red]\-#,##0.00\ </c:formatCode>
                <c:ptCount val="2"/>
                <c:pt idx="0">
                  <c:v>63300</c:v>
                </c:pt>
                <c:pt idx="1">
                  <c:v>57450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5-4A55-9ED8-2FD455C5FA84}"/>
            </c:ext>
          </c:extLst>
        </c:ser>
        <c:ser>
          <c:idx val="1"/>
          <c:order val="1"/>
          <c:tx>
            <c:strRef>
              <c:f>สรุปงบประมาณรายเดือน!$B$6</c:f>
              <c:strCache>
                <c:ptCount val="1"/>
                <c:pt idx="0">
                  <c:v>ค่าใช้จ่าย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สรุปงบประมาณรายเดือน!$C$4:$D$4</c:f>
              <c:strCache>
                <c:ptCount val="2"/>
                <c:pt idx="0">
                  <c:v>โดยประมาณ</c:v>
                </c:pt>
                <c:pt idx="1">
                  <c:v>ตามจริง</c:v>
                </c:pt>
              </c:strCache>
            </c:strRef>
          </c:cat>
          <c:val>
            <c:numRef>
              <c:f>สรุปงบประมาณรายเดือน!$C$6:$D$6</c:f>
              <c:numCache>
                <c:formatCode>#,##0.00_ ;[Red]\-#,##0.00\ </c:formatCode>
                <c:ptCount val="2"/>
                <c:pt idx="0">
                  <c:v>54500</c:v>
                </c:pt>
                <c:pt idx="1">
                  <c:v>49630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5-4A55-9ED8-2FD455C5F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42567104"/>
        <c:axId val="742571024"/>
      </c:barChart>
      <c:catAx>
        <c:axId val="742567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  <a:alpha val="25000"/>
              </a:schemeClr>
            </a:solidFill>
          </a:ln>
        </c:spPr>
        <c:txPr>
          <a:bodyPr/>
          <a:lstStyle/>
          <a:p>
            <a:pPr>
              <a:defRPr sz="1100"/>
            </a:pPr>
            <a:endParaRPr lang="en-US"/>
          </a:p>
        </c:txPr>
        <c:crossAx val="742571024"/>
        <c:crosses val="autoZero"/>
        <c:auto val="1"/>
        <c:lblAlgn val="ctr"/>
        <c:lblOffset val="100"/>
        <c:noMultiLvlLbl val="0"/>
      </c:catAx>
      <c:valAx>
        <c:axId val="74257102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  <a:alpha val="25000"/>
                </a:schemeClr>
              </a:solidFill>
            </a:ln>
          </c:spPr>
        </c:majorGridlines>
        <c:numFmt formatCode="#,##0_ ;[Red]\-#,##0\ 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sz="1100"/>
            </a:pPr>
            <a:endParaRPr lang="en-US"/>
          </a:p>
        </c:txPr>
        <c:crossAx val="742567104"/>
        <c:crosses val="autoZero"/>
        <c:crossBetween val="between"/>
      </c:valAx>
      <c:spPr>
        <a:effectLst/>
      </c:spPr>
    </c:plotArea>
    <c:legend>
      <c:legendPos val="t"/>
      <c:layout>
        <c:manualLayout>
          <c:xMode val="edge"/>
          <c:yMode val="edge"/>
          <c:x val="5.4584778809454041E-3"/>
          <c:y val="7.7102167784582482E-2"/>
          <c:w val="0.20989941933420478"/>
          <c:h val="6.1405072993619622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Leelawadee" panose="020B0502040204020203" pitchFamily="34" charset="-34"/>
          <a:cs typeface="Leelawadee" panose="020B05020402040202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279762</xdr:colOff>
      <xdr:row>8</xdr:row>
      <xdr:rowOff>19051</xdr:rowOff>
    </xdr:from>
    <xdr:to>
      <xdr:col>4</xdr:col>
      <xdr:colOff>895350</xdr:colOff>
      <xdr:row>8</xdr:row>
      <xdr:rowOff>4133851</xdr:rowOff>
    </xdr:to>
    <xdr:graphicFrame macro="">
      <xdr:nvGraphicFramePr>
        <xdr:cNvPr id="3" name="ภาพรวมด้านงบประมาณ" descr="แผนภูมิภาพรวมแบบแท่งที่แสดงรายได้และค่าใช้จ่ายโดยประมาณเทียบกับตามจริง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ผลรวม" displayName="ผลรวม" ref="B4:E7" totalsRowCount="1" headerRowDxfId="48" dataDxfId="47" totalsRowDxfId="46">
  <autoFilter ref="B4:E6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ยอดรวมงบประมาณ" totalsRowLabel="ยอดคงเหลือ (รายได้ลบค่าใช้จ่าย)"/>
    <tableColumn id="2" xr3:uid="{00000000-0010-0000-0000-000002000000}" name="โดยประมาณ" totalsRowFunction="custom" totalsRowDxfId="45">
      <totalsRowFormula>C5-C6</totalsRowFormula>
    </tableColumn>
    <tableColumn id="3" xr3:uid="{00000000-0010-0000-0000-000003000000}" name="ตามจริง" totalsRowFunction="custom" dataDxfId="44" totalsRowDxfId="43">
      <totalsRowFormula>D5-D6</totalsRowFormula>
    </tableColumn>
    <tableColumn id="4" xr3:uid="{00000000-0010-0000-0000-000004000000}" name="ส่วนต่าง" totalsRowFunction="custom" dataDxfId="42">
      <calculatedColumnFormula>ผลรวม[[#This Row],[ตามจริง]]-ผลรวม[[#This Row],[โดยประมาณ]]</calculatedColumnFormula>
      <totalsRowFormula>ผลรวม[[#Totals],[ตามจริง]]-ผลรวม[[#Totals],[โดยประมาณ]]</totalsRowFormula>
    </tableColumn>
  </tableColumns>
  <tableStyleInfo name="งบประมาณรายเดือน" showFirstColumn="0" showLastColumn="1" showRowStripes="0" showColumnStripes="0"/>
  <extLst>
    <ext xmlns:x14="http://schemas.microsoft.com/office/spreadsheetml/2009/9/main" uri="{504A1905-F514-4f6f-8877-14C23A59335A}">
      <x14:table altTextSummary="ยอดรวมงบประมาณ รายได้และค่าใช้จ่ายโดยประมาณและตามจริง และส่วนต่างจะถูกอัปเดตในตารางนี้โดยอัตโนมัติ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op5Expenses" displayName="Top5Expenses" ref="B11:E17" totalsRowCount="1" headerRowDxfId="41" dataDxfId="40" totalsRowDxfId="39">
  <tableColumns count="4">
    <tableColumn id="1" xr3:uid="{00000000-0010-0000-0100-000001000000}" name="รายจ่าย" totalsRowLabel="ผลรวม" dataDxfId="38">
      <calculatedColumnFormula>INDEX(#REF!,MATCH(Top5Expenses[[#This Row],[จำนวน]],#REF!,0),1)</calculatedColumnFormula>
    </tableColumn>
    <tableColumn id="2" xr3:uid="{00000000-0010-0000-0100-000002000000}" name="จำนวน" totalsRowFunction="sum" dataDxfId="37" totalsRowDxfId="36"/>
    <tableColumn id="3" xr3:uid="{00000000-0010-0000-0100-000003000000}" name="% ของค่าใช้จ่าย" totalsRowFunction="sum" dataDxfId="35" totalsRowDxfId="34">
      <calculatedColumnFormula>Top5Expenses[[#This Row],[จำนวน]]/$D$6</calculatedColumnFormula>
    </tableColumn>
    <tableColumn id="4" xr3:uid="{00000000-0010-0000-0100-000004000000}" name="การลด 15%" totalsRowFunction="sum" dataDxfId="33" totalsRowDxfId="32">
      <calculatedColumnFormula>Top5Expenses[[#This Row],[จำนวน]]*0.15</calculatedColumnFormula>
    </tableColumn>
  </tableColumns>
  <tableStyleInfo name="งบประมาณรายเดือน" showFirstColumn="0" showLastColumn="0" showRowStripes="0" showColumnStripes="0"/>
  <extLst>
    <ext xmlns:x14="http://schemas.microsoft.com/office/spreadsheetml/2009/9/main" uri="{504A1905-F514-4f6f-8877-14C23A59335A}">
      <x14:table altTextSummary="รายการค่าใช้จ่ายในการดำเนินการสูงสุด 5 อันดับ จำนวน เปอร์เซ็นต์ของค่าใช้จ่าย และการลด 15% จะถูกอัปเดตในตารางนี้โดยอัตโนมัติ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รายได้" displayName="รายได้" ref="B4:F8" totalsRowCount="1" headerRowDxfId="30" dataDxfId="29" totalsRowDxfId="28">
  <autoFilter ref="B4:F7" xr:uid="{00000000-0009-0000-0100-000003000000}"/>
  <tableColumns count="5">
    <tableColumn id="1" xr3:uid="{00000000-0010-0000-0200-000001000000}" name="รายได้" totalsRowLabel="รายรับทั้งหมด"/>
    <tableColumn id="2" xr3:uid="{00000000-0010-0000-0200-000002000000}" name="โดยประมาณ" totalsRowFunction="sum" dataDxfId="27"/>
    <tableColumn id="3" xr3:uid="{00000000-0010-0000-0200-000003000000}" name="ตามจริง" totalsRowFunction="sum" dataDxfId="26" totalsRowDxfId="25"/>
    <tableColumn id="5" xr3:uid="{00000000-0010-0000-0200-000005000000}" name="จำนวนสูงสุด 5 อันดับ" dataDxfId="24" totalsRowDxfId="23">
      <calculatedColumnFormula>รายได้[[#This Row],[ตามจริง]]+(10^-6)*ROW(รายได้[[#This Row],[ตามจริง]])</calculatedColumnFormula>
    </tableColumn>
    <tableColumn id="4" xr3:uid="{00000000-0010-0000-0200-000004000000}" name="ส่วนต่าง" totalsRowFunction="sum" dataDxfId="22" totalsRowDxfId="21">
      <calculatedColumnFormula>รายได้[[#This Row],[ตามจริง]]-รายได้[[#This Row],[โดยประมาณ]]</calculatedColumnFormula>
    </tableColumn>
  </tableColumns>
  <tableStyleInfo name="งบประมาณรายเดือน" showFirstColumn="0" showLastColumn="1" showRowStripes="0" showColumnStripes="0"/>
  <extLst>
    <ext xmlns:x14="http://schemas.microsoft.com/office/spreadsheetml/2009/9/main" uri="{504A1905-F514-4f6f-8877-14C23A59335A}">
      <x14:table altTextSummary="ใส่รายได้รายเดือน ค่าโดยประมาณ และค่าตามจริงในตารางนี้ ส่วนต่างจะถูกคำนวณโดยอัตโนมัติ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PersonnelExpenses" displayName="PersonnelExpenses" ref="B4:F8" totalsRowCount="1" headerRowDxfId="19" dataDxfId="18" totalsRowDxfId="17">
  <autoFilter ref="B4:F7" xr:uid="{00000000-0009-0000-0100-000007000000}"/>
  <tableColumns count="5">
    <tableColumn id="1" xr3:uid="{00000000-0010-0000-0300-000001000000}" name="ค่าใช้จ่ายด้านบุคลากร" totalsRowLabel="ยอดรวมค่าใช้จ่ายด้านบุคลากร"/>
    <tableColumn id="2" xr3:uid="{00000000-0010-0000-0300-000002000000}" name="โดยประมาณ" totalsRowFunction="sum" dataDxfId="16" totalsRowDxfId="15"/>
    <tableColumn id="3" xr3:uid="{00000000-0010-0000-0300-000003000000}" name="ตามจริง" totalsRowFunction="sum" dataDxfId="14" totalsRowDxfId="13"/>
    <tableColumn id="4" xr3:uid="{00000000-0010-0000-0300-000004000000}" name="จำนวนสูงสุด 5 อันดับ" dataDxfId="12" totalsRowDxfId="11">
      <calculatedColumnFormula>PersonnelExpenses[[#This Row],[ตามจริง]]+(10^-6)*ROW(PersonnelExpenses[[#This Row],[ตามจริง]])</calculatedColumnFormula>
    </tableColumn>
    <tableColumn id="5" xr3:uid="{00000000-0010-0000-0300-000005000000}" name="ส่วนต่าง" totalsRowFunction="sum" dataDxfId="10" totalsRowDxfId="9">
      <calculatedColumnFormula>PersonnelExpenses[[#This Row],[โดยประมาณ]]-PersonnelExpenses[[#This Row],[ตามจริง]]</calculatedColumnFormula>
    </tableColumn>
  </tableColumns>
  <tableStyleInfo name="งบประมาณรายเดือน" showFirstColumn="0" showLastColumn="1" showRowStripes="0" showColumnStripes="0"/>
  <extLst>
    <ext xmlns:x14="http://schemas.microsoft.com/office/spreadsheetml/2009/9/main" uri="{504A1905-F514-4f6f-8877-14C23A59335A}">
      <x14:table altTextSummary="ใส่ค่าใช้จ่ายด้านบุคลากร ค่าโดยประมาณ และค่าตามจริงในตารางนี้ ส่วนต่างจะถูกคำนวณโดยอัตโนมัต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OperatingExpenses" displayName="OperatingExpenses" ref="B4:F25" totalsRowCount="1" headerRowDxfId="7" dataDxfId="6" totalsRowDxfId="5">
  <autoFilter ref="B4:F24" xr:uid="{00000000-0009-0000-0100-000009000000}"/>
  <sortState xmlns:xlrd2="http://schemas.microsoft.com/office/spreadsheetml/2017/richdata2" ref="B5:F24">
    <sortCondition ref="B4:B24"/>
  </sortState>
  <tableColumns count="5">
    <tableColumn id="1" xr3:uid="{00000000-0010-0000-0400-000001000000}" name="ค่าใช้จ่ายในการดำเนินการ" totalsRowLabel="ยอดรวมค่าใช้จ่ายในการดำเนินการ" totalsRowDxfId="4"/>
    <tableColumn id="2" xr3:uid="{00000000-0010-0000-0400-000002000000}" name="โดยประมาณ" totalsRowFunction="sum" totalsRowDxfId="3"/>
    <tableColumn id="3" xr3:uid="{00000000-0010-0000-0400-000003000000}" name="ตามจริง" totalsRowFunction="sum" totalsRowDxfId="2"/>
    <tableColumn id="5" xr3:uid="{00000000-0010-0000-0400-000005000000}" name="จำนวนสูงสุด 5 อันดับ" totalsRowDxfId="1">
      <calculatedColumnFormula>OperatingExpenses[[#This Row],[ตามจริง]]+(10^-6)*ROW(OperatingExpenses[[#This Row],[ตามจริง]])</calculatedColumnFormula>
    </tableColumn>
    <tableColumn id="4" xr3:uid="{00000000-0010-0000-0400-000004000000}" name="ส่วนต่าง" totalsRowFunction="sum" totalsRowDxfId="0">
      <calculatedColumnFormula>OperatingExpenses[[#This Row],[โดยประมาณ]]-OperatingExpenses[[#This Row],[ตามจริง]]</calculatedColumnFormula>
    </tableColumn>
  </tableColumns>
  <tableStyleInfo name="งบประมาณรายเดือน" showFirstColumn="0" showLastColumn="1" showRowStripes="0" showColumnStripes="0"/>
  <extLst>
    <ext xmlns:x14="http://schemas.microsoft.com/office/spreadsheetml/2009/9/main" uri="{504A1905-F514-4f6f-8877-14C23A59335A}">
      <x14:table altTextSummary="ใส่ค่าใช้จ่ายในการดำเนินการ ค่าโดยประมาณ และค่าตามจริงในตารางนี้ ส่วนต่างจะถูกคำนวณโดยอัตโนมัต"/>
    </ext>
  </extLst>
</table>
</file>

<file path=xl/theme/theme1.xml><?xml version="1.0" encoding="utf-8"?>
<a:theme xmlns:a="http://schemas.openxmlformats.org/drawingml/2006/main" name="Thatch">
  <a:themeElements>
    <a:clrScheme name="Small Business Budget">
      <a:dk1>
        <a:sysClr val="windowText" lastClr="000000"/>
      </a:dk1>
      <a:lt1>
        <a:sysClr val="window" lastClr="FFFFFF"/>
      </a:lt1>
      <a:dk2>
        <a:srgbClr val="355A61"/>
      </a:dk2>
      <a:lt2>
        <a:srgbClr val="DBE3E9"/>
      </a:lt2>
      <a:accent1>
        <a:srgbClr val="62799E"/>
      </a:accent1>
      <a:accent2>
        <a:srgbClr val="B3C035"/>
      </a:accent2>
      <a:accent3>
        <a:srgbClr val="908F74"/>
      </a:accent3>
      <a:accent4>
        <a:srgbClr val="7EA67F"/>
      </a:accent4>
      <a:accent5>
        <a:srgbClr val="5588A5"/>
      </a:accent5>
      <a:accent6>
        <a:srgbClr val="559592"/>
      </a:accent6>
      <a:hlink>
        <a:srgbClr val="66AACD"/>
      </a:hlink>
      <a:folHlink>
        <a:srgbClr val="809DB3"/>
      </a:folHlink>
    </a:clrScheme>
    <a:fontScheme name="Small Business Budget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hade val="95000"/>
                <a:satMod val="200000"/>
              </a:schemeClr>
            </a:gs>
            <a:gs pos="53000">
              <a:schemeClr val="phClr">
                <a:shade val="60000"/>
                <a:satMod val="220000"/>
              </a:schemeClr>
            </a:gs>
            <a:gs pos="100000">
              <a:schemeClr val="phClr">
                <a:shade val="45000"/>
                <a:satMod val="22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3000"/>
                <a:shade val="97000"/>
                <a:satMod val="230000"/>
              </a:schemeClr>
            </a:gs>
            <a:gs pos="100000">
              <a:schemeClr val="phClr">
                <a:shade val="35000"/>
                <a:satMod val="250000"/>
              </a:schemeClr>
            </a:gs>
          </a:gsLst>
          <a:path path="circle">
            <a:fillToRect l="15000" t="50000" r="85000" b="6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79998168889431442"/>
    <pageSetUpPr autoPageBreaks="0" fitToPage="1"/>
  </sheetPr>
  <dimension ref="A1:F17"/>
  <sheetViews>
    <sheetView showGridLines="0" tabSelected="1" zoomScaleNormal="100" workbookViewId="0"/>
  </sheetViews>
  <sheetFormatPr defaultColWidth="8.875" defaultRowHeight="16.5" customHeight="1" x14ac:dyDescent="0.25"/>
  <cols>
    <col min="1" max="1" width="4" style="5" customWidth="1"/>
    <col min="2" max="2" width="29.25" style="5" customWidth="1"/>
    <col min="3" max="5" width="18.875" style="5" customWidth="1"/>
    <col min="6" max="6" width="4" style="5" customWidth="1"/>
    <col min="7" max="7" width="4" customWidth="1"/>
  </cols>
  <sheetData>
    <row r="1" spans="1:6" ht="31.5" customHeight="1" x14ac:dyDescent="0.3">
      <c r="A1" s="2"/>
      <c r="B1" s="1" t="s">
        <v>0</v>
      </c>
      <c r="C1"/>
      <c r="D1"/>
      <c r="E1"/>
      <c r="F1"/>
    </row>
    <row r="2" spans="1:6" ht="42" customHeight="1" x14ac:dyDescent="0.6">
      <c r="A2" s="2"/>
      <c r="B2" s="25" t="s">
        <v>1</v>
      </c>
      <c r="C2" s="25"/>
      <c r="D2" s="25"/>
      <c r="E2" s="24" t="s">
        <v>14</v>
      </c>
      <c r="F2" s="24"/>
    </row>
    <row r="3" spans="1:6" ht="15" customHeight="1" x14ac:dyDescent="0.25"/>
    <row r="4" spans="1:6" s="4" customFormat="1" ht="21.75" customHeight="1" x14ac:dyDescent="0.25">
      <c r="A4" s="3"/>
      <c r="B4" s="10" t="s">
        <v>2</v>
      </c>
      <c r="C4" s="15" t="s">
        <v>10</v>
      </c>
      <c r="D4" s="15" t="s">
        <v>12</v>
      </c>
      <c r="E4" s="15" t="s">
        <v>15</v>
      </c>
      <c r="F4" s="3"/>
    </row>
    <row r="5" spans="1:6" ht="15" x14ac:dyDescent="0.25">
      <c r="B5" t="s">
        <v>3</v>
      </c>
      <c r="C5" s="21">
        <f>รายได้[[#Totals],[โดยประมาณ]]</f>
        <v>63300</v>
      </c>
      <c r="D5" s="21">
        <f>รายได้[[#Totals],[ตามจริง]]</f>
        <v>57450</v>
      </c>
      <c r="E5" s="22">
        <f>ผลรวม[[#This Row],[ตามจริง]]-ผลรวม[[#This Row],[โดยประมาณ]]</f>
        <v>-5850</v>
      </c>
    </row>
    <row r="6" spans="1:6" ht="15" x14ac:dyDescent="0.25">
      <c r="B6" t="s">
        <v>4</v>
      </c>
      <c r="C6" s="21">
        <f>OperatingExpenses[[#Totals],[โดยประมาณ]]+PersonnelExpenses[[#Totals],[โดยประมาณ]]</f>
        <v>54500</v>
      </c>
      <c r="D6" s="21">
        <f>OperatingExpenses[[#Totals],[ตามจริง]]+PersonnelExpenses[[#Totals],[ตามจริง]]</f>
        <v>49630</v>
      </c>
      <c r="E6" s="22">
        <f>ผลรวม[[#This Row],[ตามจริง]]-ผลรวม[[#This Row],[โดยประมาณ]]</f>
        <v>-4870</v>
      </c>
    </row>
    <row r="7" spans="1:6" ht="15" x14ac:dyDescent="0.25">
      <c r="B7" t="s">
        <v>5</v>
      </c>
      <c r="C7" s="9">
        <f>C5-C6</f>
        <v>8800</v>
      </c>
      <c r="D7" s="9">
        <f>D5-D6</f>
        <v>7820</v>
      </c>
      <c r="E7" s="22">
        <f>ผลรวม[[#Totals],[ตามจริง]]-ผลรวม[[#Totals],[โดยประมาณ]]</f>
        <v>-980</v>
      </c>
    </row>
    <row r="9" spans="1:6" ht="335.45" customHeight="1" x14ac:dyDescent="0.25">
      <c r="A9"/>
      <c r="B9" s="26" t="s">
        <v>6</v>
      </c>
      <c r="C9" s="26"/>
      <c r="D9" s="26"/>
      <c r="E9" s="26"/>
      <c r="F9"/>
    </row>
    <row r="10" spans="1:6" ht="16.5" customHeight="1" x14ac:dyDescent="0.25">
      <c r="B10" s="6" t="s">
        <v>7</v>
      </c>
      <c r="C10" s="16"/>
      <c r="D10" s="16"/>
      <c r="E10" s="16"/>
    </row>
    <row r="11" spans="1:6" ht="21.75" customHeight="1" x14ac:dyDescent="0.25">
      <c r="B11" s="10" t="s">
        <v>8</v>
      </c>
      <c r="C11" s="15" t="s">
        <v>11</v>
      </c>
      <c r="D11" s="15" t="s">
        <v>13</v>
      </c>
      <c r="E11" s="15" t="s">
        <v>16</v>
      </c>
    </row>
    <row r="12" spans="1:6" ht="15" x14ac:dyDescent="0.25">
      <c r="B12" s="12" t="str">
        <f>INDEX(OperatingExpenses[],MATCH(Top5Expenses[[#This Row],[จำนวน]],OperatingExpenses[จำนวนสูงสุด 5 อันดับ],0),1)</f>
        <v>การบำรุงรักษาและการซ่อมแซม</v>
      </c>
      <c r="C12" s="13">
        <f>LARGE(OperatingExpenses[จำนวนสูงสุด 5 อันดับ],1)</f>
        <v>4600.0000099999997</v>
      </c>
      <c r="D12" s="14">
        <f>Top5Expenses[[#This Row],[จำนวน]]/$D$6</f>
        <v>9.268587568003224E-2</v>
      </c>
      <c r="E12" s="13">
        <f>Top5Expenses[[#This Row],[จำนวน]]*0.15</f>
        <v>690.00000149999994</v>
      </c>
    </row>
    <row r="13" spans="1:6" ht="15" x14ac:dyDescent="0.25">
      <c r="B13" s="12" t="str">
        <f>INDEX(OperatingExpenses[],MATCH(Top5Expenses[[#This Row],[จำนวน]],OperatingExpenses[จำนวนสูงสุด 5 อันดับ],0),1)</f>
        <v>อุปกรณ์ต่างๆ</v>
      </c>
      <c r="C13" s="13">
        <f>LARGE(OperatingExpenses[จำนวนสูงสุด 5 อันดับ],2)</f>
        <v>4500.0000239999999</v>
      </c>
      <c r="D13" s="14">
        <f>Top5Expenses[[#This Row],[จำนวน]]/$D$6</f>
        <v>9.0670965625629651E-2</v>
      </c>
      <c r="E13" s="13">
        <f>Top5Expenses[[#This Row],[จำนวน]]*0.15</f>
        <v>675.00000360000001</v>
      </c>
    </row>
    <row r="14" spans="1:6" ht="15" x14ac:dyDescent="0.25">
      <c r="B14" s="12" t="str">
        <f>INDEX(OperatingExpenses[],MATCH(Top5Expenses[[#This Row],[จำนวน]],OperatingExpenses[จำนวนสูงสุด 5 อันดับ],0),1)</f>
        <v>เช่าหรือจำนอง</v>
      </c>
      <c r="C14" s="13">
        <f>LARGE(OperatingExpenses[จำนวนสูงสุด 5 อันดับ],3)</f>
        <v>4500.0000060000002</v>
      </c>
      <c r="D14" s="14">
        <f>Top5Expenses[[#This Row],[จำนวน]]/$D$6</f>
        <v>9.0670965262945796E-2</v>
      </c>
      <c r="E14" s="13">
        <f>Top5Expenses[[#This Row],[จำนวน]]*0.15</f>
        <v>675.00000090000003</v>
      </c>
    </row>
    <row r="15" spans="1:6" ht="15" x14ac:dyDescent="0.25">
      <c r="B15" s="12" t="str">
        <f>INDEX(OperatingExpenses[],MATCH(Top5Expenses[[#This Row],[จำนวน]],OperatingExpenses[จำนวนสูงสุด 5 อันดับ],0),1)</f>
        <v>ภาษี</v>
      </c>
      <c r="C15" s="13">
        <f>LARGE(OperatingExpenses[จำนวนสูงสุด 5 อันดับ],4)</f>
        <v>3200.0000169999998</v>
      </c>
      <c r="D15" s="14">
        <f>Top5Expenses[[#This Row],[จำนวน]]/$D$6</f>
        <v>6.4477131110215594E-2</v>
      </c>
      <c r="E15" s="13">
        <f>Top5Expenses[[#This Row],[จำนวน]]*0.15</f>
        <v>480.00000254999998</v>
      </c>
    </row>
    <row r="16" spans="1:6" ht="15" x14ac:dyDescent="0.25">
      <c r="B16" s="12" t="str">
        <f>INDEX(OperatingExpenses[],MATCH(Top5Expenses[[#This Row],[จำนวน]],OperatingExpenses[จำนวนสูงสุด 5 อันดับ],0),1)</f>
        <v>การโฆษณา</v>
      </c>
      <c r="C16" s="13">
        <f>LARGE(OperatingExpenses[จำนวนสูงสุด 5 อันดับ],5)</f>
        <v>2500.0000089999999</v>
      </c>
      <c r="D16" s="14">
        <f>Top5Expenses[[#This Row],[จำนวน]]/$D$6</f>
        <v>5.0372758593592581E-2</v>
      </c>
      <c r="E16" s="13">
        <f>Top5Expenses[[#This Row],[จำนวน]]*0.15</f>
        <v>375.00000134999999</v>
      </c>
    </row>
    <row r="17" spans="2:5" ht="15" x14ac:dyDescent="0.25">
      <c r="B17" t="s">
        <v>9</v>
      </c>
      <c r="C17" s="9">
        <f>SUBTOTAL(109,Top5Expenses[จำนวน])</f>
        <v>19300.000066000001</v>
      </c>
      <c r="D17" s="23">
        <f>SUBTOTAL(109,Top5Expenses[% ของค่าใช้จ่าย])</f>
        <v>0.38887769627241586</v>
      </c>
      <c r="E17" s="9">
        <f>SUBTOTAL(109,Top5Expenses[การลด 15%])</f>
        <v>2895.0000098999999</v>
      </c>
    </row>
  </sheetData>
  <sheetProtection insertColumns="0" insertRows="0" deleteColumns="0" deleteRows="0" selectLockedCells="1" autoFilter="0"/>
  <mergeCells count="3">
    <mergeCell ref="E2:F2"/>
    <mergeCell ref="B2:D2"/>
    <mergeCell ref="B9:E9"/>
  </mergeCells>
  <conditionalFormatting sqref="C10:E65 C5:E8">
    <cfRule type="cellIs" dxfId="50" priority="2" operator="lessThan">
      <formula>0</formula>
    </cfRule>
  </conditionalFormatting>
  <conditionalFormatting sqref="D12:E17">
    <cfRule type="cellIs" dxfId="49" priority="1" operator="lessThan">
      <formula>0</formula>
    </cfRule>
  </conditionalFormatting>
  <dataValidations count="21">
    <dataValidation type="custom" allowBlank="1" showInputMessage="1" showErrorMessage="1" errorTitle="การแจ้งเตือน" error="เซลล์นี้จะถูกเติมข้อมูลโดยอัตโนมัติ และไม่ควรถูกเขียนทับ การเขียนทับเซลล์นี้จะทำลายการคำนวณในเวิร์กชีตนี้" sqref="D13 D15:D16 C5:E6" xr:uid="{00000000-0002-0000-0000-000000000000}">
      <formula1>LEN(C5)=""</formula1>
    </dataValidation>
    <dataValidation type="custom" allowBlank="1" showInputMessage="1" showErrorMessage="1" errorTitle="การแจ้งเตือน" error="เซลล์นี้จะถูกเติมข้อมูลโดยอัตโนมัติ และไม่ควรถูกเขียนทับ การเขียนทับเซลล์นี้จะทำลายการคำนวณในเวิร์กชีตนี้ " sqref="E16" xr:uid="{00000000-0002-0000-0000-000001000000}">
      <formula1>LEN(E16:E17)=""</formula1>
    </dataValidation>
    <dataValidation type="custom" allowBlank="1" showInputMessage="1" showErrorMessage="1" errorTitle="การแจ้งเตือน" error="เซลล์นี้จะถูกเติมข้อมูลโดยอัตโนมัติ และไม่ควรถูกเขียนทับ การเขียนทับเซลล์นี้จะทำลายการคำนวณในเวิร์กชีตนี้ " sqref="E12" xr:uid="{00000000-0002-0000-0000-000002000000}">
      <formula1>LEN(E12:E17)=""</formula1>
    </dataValidation>
    <dataValidation type="custom" allowBlank="1" showInputMessage="1" showErrorMessage="1" errorTitle="การแจ้งเตือน" error="เซลล์นี้จะถูกเติมข้อมูลโดยอัตโนมัติ และไม่ควรถูกเขียนทับ การเขียนทับเซลล์นี้จะทำลายการคำนวณในเวิร์กชีตนี้" sqref="C12:D12 C13:C16" xr:uid="{00000000-0002-0000-0000-000003000000}">
      <formula1>LEN(C12:C17)=""</formula1>
    </dataValidation>
    <dataValidation type="custom" allowBlank="1" showInputMessage="1" showErrorMessage="1" errorTitle="การแจ้งเตือน" error="เซลล์นี้จะถูกเติมข้อมูลโดยอัตโนมัติ และไม่ควรถูกเขียนทับ การเขียนทับเซลล์นี้จะทำลายการคำนวณในเวิร์กชีตนี้" sqref="D14" xr:uid="{00000000-0002-0000-0000-000004000000}">
      <formula1>LEN(D13:D17)=""</formula1>
    </dataValidation>
    <dataValidation type="custom" allowBlank="1" showInputMessage="1" showErrorMessage="1" errorTitle="การแจ้งเตือน" error="เซลล์นี้จะถูกเติมข้อมูลโดยอัตโนมัติ และไม่ควรถูกเขียนทับ การเขียนทับเซลล์นี้จะทำลายการคำนวณในเวิร์กชีตนี้ " sqref="E13" xr:uid="{00000000-0002-0000-0000-000005000000}">
      <formula1>LEN(E13:E17)=""</formula1>
    </dataValidation>
    <dataValidation allowBlank="1" showInputMessage="1" showErrorMessage="1" prompt="สร้างงบประมาณธุรกิจรายเดือนในเวิร์กบุ๊กนี้ ภาพรวมจะอยู่เวิร์กชีตนี้ ใส่รายละเอียดรายได้ในรายได้รายเดือน บุคลากร และค่าใช้จ่ายในการดำเนินการในเวิร์กชีตที่เกี่ยวข้อง" sqref="A1" xr:uid="{00000000-0002-0000-0000-000006000000}"/>
    <dataValidation allowBlank="1" showInputMessage="1" showErrorMessage="1" prompt="ใส่ชื่อบริษัทในเซลล์นี้" sqref="B1" xr:uid="{00000000-0002-0000-0000-000007000000}"/>
    <dataValidation allowBlank="1" showInputMessage="1" showErrorMessage="1" prompt="ใส่วันที่ลงในเซลล์นี้ แผนภูมิภาพรวมงบประมาณอยู่ในเซลล์ B9" sqref="E2:F2" xr:uid="{00000000-0002-0000-0000-000008000000}"/>
    <dataValidation allowBlank="1" showInputMessage="1" showErrorMessage="1" prompt="ยอดรวมงบประมาณสำหรับรายได้และค่าใช้จ่าย ทั้งโดยประมาณและตามจริง จะถูกคำนวณโดยอัตโนมัติจากจำนวนที่ใส่ในเวิร์กชีตอื่น ยอดดุลและส่วนต่างจะถูกปรับเปลี่ยนโดยอัตโนมัติ" sqref="B4" xr:uid="{00000000-0002-0000-0000-000009000000}"/>
    <dataValidation allowBlank="1" showInputMessage="1" showErrorMessage="1" prompt="ยอดรวมโดยประมาณจะถูกคำนวณในคอลัมน์นี้ภายใต้ส่วนหัวนี้โดยอัตโนมัติ" sqref="C4" xr:uid="{00000000-0002-0000-0000-00000A000000}"/>
    <dataValidation allowBlank="1" showInputMessage="1" showErrorMessage="1" prompt="ยอดรวมตามจริงจะถูกคำนวณในคอลัมน์นี้ภายใต้ส่วนหัวนี้โดยอัตโนมัติ" sqref="D4" xr:uid="{00000000-0002-0000-0000-00000B000000}"/>
    <dataValidation allowBlank="1" showInputMessage="1" showErrorMessage="1" prompt="ส่วนต่างของยอดรวมโดยประมาณและยอดรวมตามจริงจะถูกคำนวณในคอลัมน์นี้ภายใต้ส่วนหัวนี้โดยอัตโนมัติ" sqref="E4" xr:uid="{00000000-0002-0000-0000-00000C000000}"/>
    <dataValidation allowBlank="1" showInputMessage="1" showErrorMessage="1" prompt="ค่าใช้จ่ายในการดำเนินการสูงสุด 5 อันดับจะถูกอัปเดตในตารางด้านล่างโดยอัตโนมัติ" sqref="B10" xr:uid="{00000000-0002-0000-0000-00000D000000}"/>
    <dataValidation allowBlank="1" showInputMessage="1" showErrorMessage="1" prompt="ค่าใช้จ่ายในการดำเนินการสูงสุด 5 อันดับจะถูกอัปเดตในคอลัมน์นี้ภายใต้ส่วนหัวนี้" sqref="B11" xr:uid="{00000000-0002-0000-0000-00000E000000}"/>
    <dataValidation allowBlank="1" showInputMessage="1" showErrorMessage="1" prompt="จำนวนจะถูกอัปเดตในคอลัมน์นี้ภายใต้ส่วนหัวนี้โดยอัตโนมัติ" sqref="C11" xr:uid="{00000000-0002-0000-0000-00000F000000}"/>
    <dataValidation allowBlank="1" showInputMessage="1" showErrorMessage="1" prompt="เปอร์เซ็นต์ของค่าใช้จ่ายจะถูกคำนวณในคอลัมน์นี้ภายใต้ส่วนหัวนี้โดยอัตโนมัติ" sqref="D11" xr:uid="{00000000-0002-0000-0000-000010000000}"/>
    <dataValidation allowBlank="1" showInputMessage="1" showErrorMessage="1" prompt="จำนวนการลด 15 เปอร์เซ็นต์จะถูกคำนวณในคอลัมน์นี้ภายใต้ส่วนหัวนี้โดยอัตโนมัติ" sqref="E11" xr:uid="{00000000-0002-0000-0000-000011000000}"/>
    <dataValidation allowBlank="1" showInputMessage="1" showErrorMessage="1" prompt="ชื่อเรื่องของเวิร์กชีตนี้อยู่ในเซลล์นี้ ใส่วันที่ในเซลล์ทางด้านขวา ยอดรวมงบประมาณจะถูกคำนวณในตารางยอดรวมโดยเริ่มต้นในเซลล์ B4" sqref="B2:D2" xr:uid="{00000000-0002-0000-0000-000012000000}"/>
    <dataValidation type="custom" allowBlank="1" showInputMessage="1" showErrorMessage="1" errorTitle="การแจ้งเตือน" error="เซลล์นี้จะถูกเติมข้อมูลโดยอัตโนมัติ และไม่ควรถูกเขียนทับ การเขียนทับเซลล์นี้จะทำลายการคำนวณในเวิร์กชีตนี้ " sqref="E14" xr:uid="{4633D676-D981-4DB4-98C8-83D77BED0EA4}">
      <formula1>LEN(E14:E17)=""</formula1>
    </dataValidation>
    <dataValidation type="custom" allowBlank="1" showInputMessage="1" showErrorMessage="1" errorTitle="การแจ้งเตือน" error="เซลล์นี้จะถูกเติมข้อมูลโดยอัตโนมัติ และไม่ควรถูกเขียนทับ การเขียนทับเซลล์นี้จะทำลายการคำนวณในเวิร์กชีตนี้ " sqref="E15" xr:uid="{80513436-45C2-40B5-88AE-77AE6FA2352F}">
      <formula1>LEN(E15:E17)=""</formula1>
    </dataValidation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ignoredErrors>
    <ignoredError sqref="C5:E5 D16 C6:E6 D12 D13 D14 D15 E12:E16" listDataValidation="1"/>
    <ignoredError sqref="C12:C16" listDataValidation="1" calculatedColumn="1"/>
    <ignoredError sqref="B12:B16" calculatedColumn="1"/>
  </ignoredErrors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autoPageBreaks="0" fitToPage="1"/>
  </sheetPr>
  <dimension ref="A1:G8"/>
  <sheetViews>
    <sheetView showGridLines="0" zoomScaleNormal="100" workbookViewId="0"/>
  </sheetViews>
  <sheetFormatPr defaultColWidth="8.875" defaultRowHeight="30" customHeight="1" x14ac:dyDescent="0.25"/>
  <cols>
    <col min="1" max="1" width="4" style="7" customWidth="1"/>
    <col min="2" max="2" width="29.25" style="7" customWidth="1"/>
    <col min="3" max="4" width="18.875" style="7" customWidth="1"/>
    <col min="5" max="5" width="19.875" style="7" hidden="1" customWidth="1"/>
    <col min="6" max="6" width="18.875" style="7" customWidth="1"/>
    <col min="7" max="7" width="4" style="7" customWidth="1"/>
    <col min="8" max="8" width="4" customWidth="1"/>
  </cols>
  <sheetData>
    <row r="1" spans="1:7" ht="31.5" customHeight="1" x14ac:dyDescent="0.3">
      <c r="A1" s="2"/>
      <c r="B1" s="1" t="str">
        <f>ชื่อบริษัท</f>
        <v>ชื่อบริษัท</v>
      </c>
      <c r="C1" s="17"/>
      <c r="D1" s="17"/>
      <c r="E1" s="17"/>
      <c r="F1" s="17"/>
      <c r="G1" s="17"/>
    </row>
    <row r="2" spans="1:7" ht="42" customHeight="1" x14ac:dyDescent="0.6">
      <c r="A2" s="2"/>
      <c r="B2" s="25" t="str">
        <f>BUDGET_Title</f>
        <v>งบประมาณรายเดือน</v>
      </c>
      <c r="C2" s="25"/>
      <c r="D2" s="25"/>
      <c r="E2" s="18"/>
      <c r="F2" s="18"/>
      <c r="G2" s="18"/>
    </row>
    <row r="3" spans="1:7" ht="15" customHeight="1" x14ac:dyDescent="0.25">
      <c r="G3" s="19"/>
    </row>
    <row r="4" spans="1:7" s="4" customFormat="1" ht="30" customHeight="1" x14ac:dyDescent="0.25">
      <c r="A4" s="8"/>
      <c r="B4" s="10" t="s">
        <v>3</v>
      </c>
      <c r="C4" s="15" t="s">
        <v>10</v>
      </c>
      <c r="D4" s="15" t="s">
        <v>12</v>
      </c>
      <c r="E4" s="10" t="s">
        <v>21</v>
      </c>
      <c r="F4" s="15" t="s">
        <v>15</v>
      </c>
      <c r="G4" s="7"/>
    </row>
    <row r="5" spans="1:7" ht="30" customHeight="1" x14ac:dyDescent="0.25">
      <c r="B5" t="s">
        <v>17</v>
      </c>
      <c r="C5" s="21">
        <v>60000</v>
      </c>
      <c r="D5" s="21">
        <v>54000</v>
      </c>
      <c r="E5" s="9">
        <f>รายได้[[#This Row],[ตามจริง]]+(10^-6)*ROW(รายได้[[#This Row],[ตามจริง]])</f>
        <v>54000.000005000002</v>
      </c>
      <c r="F5" s="20">
        <f>รายได้[[#This Row],[ตามจริง]]-รายได้[[#This Row],[โดยประมาณ]]</f>
        <v>-6000</v>
      </c>
    </row>
    <row r="6" spans="1:7" ht="30" customHeight="1" x14ac:dyDescent="0.25">
      <c r="B6" t="s">
        <v>18</v>
      </c>
      <c r="C6" s="21">
        <v>3000</v>
      </c>
      <c r="D6" s="21">
        <v>3000</v>
      </c>
      <c r="E6" s="9">
        <f>รายได้[[#This Row],[ตามจริง]]+(10^-6)*ROW(รายได้[[#This Row],[ตามจริง]])</f>
        <v>3000.0000060000002</v>
      </c>
      <c r="F6" s="20">
        <f>รายได้[[#This Row],[ตามจริง]]-รายได้[[#This Row],[โดยประมาณ]]</f>
        <v>0</v>
      </c>
    </row>
    <row r="7" spans="1:7" ht="30" customHeight="1" x14ac:dyDescent="0.25">
      <c r="B7" t="s">
        <v>19</v>
      </c>
      <c r="C7" s="21">
        <v>300</v>
      </c>
      <c r="D7" s="21">
        <v>450</v>
      </c>
      <c r="E7" s="9">
        <f>รายได้[[#This Row],[ตามจริง]]+(10^-6)*ROW(รายได้[[#This Row],[ตามจริง]])</f>
        <v>450.00000699999998</v>
      </c>
      <c r="F7" s="20">
        <f>รายได้[[#This Row],[ตามจริง]]-รายได้[[#This Row],[โดยประมาณ]]</f>
        <v>150</v>
      </c>
    </row>
    <row r="8" spans="1:7" ht="30" customHeight="1" x14ac:dyDescent="0.25">
      <c r="B8" t="s">
        <v>20</v>
      </c>
      <c r="C8" s="9">
        <f>SUBTOTAL(109,รายได้[โดยประมาณ])</f>
        <v>63300</v>
      </c>
      <c r="D8" s="9">
        <f>SUBTOTAL(109,รายได้[ตามจริง])</f>
        <v>57450</v>
      </c>
      <c r="E8" s="9"/>
      <c r="F8" s="9">
        <f>SUBTOTAL(109,รายได้[ส่วนต่าง])</f>
        <v>-5850</v>
      </c>
    </row>
  </sheetData>
  <sheetProtection insertColumns="0" insertRows="0" deleteColumns="0" deleteRows="0" selectLockedCells="1" autoFilter="0"/>
  <dataConsolidate/>
  <mergeCells count="1">
    <mergeCell ref="B2:D2"/>
  </mergeCells>
  <conditionalFormatting sqref="F8">
    <cfRule type="cellIs" dxfId="31" priority="3" operator="lessThan">
      <formula>0</formula>
    </cfRule>
  </conditionalFormatting>
  <dataValidations count="8">
    <dataValidation allowBlank="1" showInputMessage="1" showErrorMessage="1" errorTitle="การแจ้งเตือน" error="เซลล์นี้จะถูกเติมข้อมูลโดยอัตโนมัติ และไม่ควรถูกเขียนทับ การเขียนทับเซลล์นี้จะทำลายการคำนวณในเวิร์กชีตนี้" sqref="F5:F7" xr:uid="{00000000-0002-0000-0100-000001000000}"/>
    <dataValidation allowBlank="1" showInputMessage="1" showErrorMessage="1" prompt="ใส่รายรับรายเดือนในเวิร์กชีตนี้" sqref="A1" xr:uid="{00000000-0002-0000-0100-000002000000}"/>
    <dataValidation allowBlank="1" showInputMessage="1" showErrorMessage="1" prompt="ชื่อบริษัทจะถูกอัปเดตในเซลล์นี้โดยอัตโนมัติ" sqref="B1" xr:uid="{00000000-0002-0000-0100-000003000000}"/>
    <dataValidation allowBlank="1" showInputMessage="1" showErrorMessage="1" prompt="ชื่อจะอัปเดตเองโดยอัตโนมัติในเซลล์นี้ ใส่รายละเอียดรายได้รายเดือนลงในตารางด้านล่าง" sqref="B2" xr:uid="{00000000-0002-0000-0100-000004000000}"/>
    <dataValidation allowBlank="1" showInputMessage="1" showErrorMessage="1" prompt="ใส่รายละเอียดรายได้ในคอลัมน์นี้ภายใต้ส่วนหัวนี้ ใช้ตัวกรองหัวเรื่องเพื่อค้นหารายการเฉพาะ" sqref="B4" xr:uid="{00000000-0002-0000-0100-000005000000}"/>
    <dataValidation allowBlank="1" showInputMessage="1" showErrorMessage="1" prompt="ใส่จำนวนโดยประมาณลงในคอลัมน์นี้ภายใต้ส่วนหัวนี้" sqref="C4" xr:uid="{00000000-0002-0000-0100-000006000000}"/>
    <dataValidation allowBlank="1" showInputMessage="1" showErrorMessage="1" prompt="ใส่จำนวนตามจริงลงในคอลัมน์ภายใต้ส่วนหัวนี้" sqref="D4" xr:uid="{00000000-0002-0000-0100-000007000000}"/>
    <dataValidation allowBlank="1" showInputMessage="1" showErrorMessage="1" prompt="ความแตกต่างของรายได้โดยประมาณและรายได้ตามจริงจะถูกคำนวณในคอลัมน์นี้ภายใต้ส่วนหัวนี้โดยอัตโนมัติ" sqref="F4" xr:uid="{00000000-0002-0000-0100-000008000000}"/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ignoredErrors>
    <ignoredError sqref="B2" unlockedFormula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autoPageBreaks="0" fitToPage="1"/>
  </sheetPr>
  <dimension ref="A1:G8"/>
  <sheetViews>
    <sheetView showGridLines="0" zoomScaleNormal="100" workbookViewId="0"/>
  </sheetViews>
  <sheetFormatPr defaultColWidth="8.875" defaultRowHeight="30" customHeight="1" x14ac:dyDescent="0.25"/>
  <cols>
    <col min="1" max="1" width="4" style="7" customWidth="1"/>
    <col min="2" max="2" width="29.25" style="7" customWidth="1"/>
    <col min="3" max="4" width="18.875" style="7" customWidth="1"/>
    <col min="5" max="5" width="19.875" style="7" hidden="1" customWidth="1"/>
    <col min="6" max="6" width="18.875" style="7" customWidth="1"/>
    <col min="7" max="7" width="4" style="7" customWidth="1"/>
    <col min="8" max="8" width="4" customWidth="1"/>
  </cols>
  <sheetData>
    <row r="1" spans="1:7" ht="31.5" customHeight="1" x14ac:dyDescent="0.3">
      <c r="A1" s="2"/>
      <c r="B1" s="1" t="str">
        <f>ชื่อบริษัท</f>
        <v>ชื่อบริษัท</v>
      </c>
      <c r="C1" s="17"/>
      <c r="D1" s="17"/>
      <c r="E1" s="17"/>
      <c r="F1" s="17"/>
      <c r="G1" s="17"/>
    </row>
    <row r="2" spans="1:7" ht="42" customHeight="1" x14ac:dyDescent="0.6">
      <c r="A2" s="2"/>
      <c r="B2" s="25" t="str">
        <f>BUDGET_Title</f>
        <v>งบประมาณรายเดือน</v>
      </c>
      <c r="C2" s="25"/>
      <c r="D2" s="25"/>
      <c r="E2" s="18"/>
      <c r="F2" s="18"/>
      <c r="G2" s="18"/>
    </row>
    <row r="3" spans="1:7" ht="15" customHeight="1" x14ac:dyDescent="0.25"/>
    <row r="4" spans="1:7" ht="30" customHeight="1" x14ac:dyDescent="0.25">
      <c r="A4" s="8"/>
      <c r="B4" s="10" t="s">
        <v>22</v>
      </c>
      <c r="C4" s="15" t="s">
        <v>10</v>
      </c>
      <c r="D4" s="15" t="s">
        <v>12</v>
      </c>
      <c r="E4" s="10" t="s">
        <v>21</v>
      </c>
      <c r="F4" s="15" t="s">
        <v>15</v>
      </c>
    </row>
    <row r="5" spans="1:7" ht="30" customHeight="1" x14ac:dyDescent="0.25">
      <c r="B5" t="s">
        <v>23</v>
      </c>
      <c r="C5" s="21">
        <v>9500</v>
      </c>
      <c r="D5" s="21">
        <v>9600</v>
      </c>
      <c r="E5" s="9">
        <f>PersonnelExpenses[[#This Row],[ตามจริง]]+(10^-6)*ROW(PersonnelExpenses[[#This Row],[ตามจริง]])</f>
        <v>9600.0000049999999</v>
      </c>
      <c r="F5" s="20">
        <f>PersonnelExpenses[[#This Row],[โดยประมาณ]]-PersonnelExpenses[[#This Row],[ตามจริง]]</f>
        <v>-100</v>
      </c>
    </row>
    <row r="6" spans="1:7" ht="30" customHeight="1" x14ac:dyDescent="0.25">
      <c r="B6" t="s">
        <v>24</v>
      </c>
      <c r="C6" s="21">
        <v>4000</v>
      </c>
      <c r="D6" s="21">
        <v>0</v>
      </c>
      <c r="E6" s="9">
        <f>PersonnelExpenses[[#This Row],[ตามจริง]]+(10^-6)*ROW(PersonnelExpenses[[#This Row],[ตามจริง]])</f>
        <v>6.0000000000000002E-6</v>
      </c>
      <c r="F6" s="20">
        <f>PersonnelExpenses[[#This Row],[โดยประมาณ]]-PersonnelExpenses[[#This Row],[ตามจริง]]</f>
        <v>4000</v>
      </c>
    </row>
    <row r="7" spans="1:7" ht="30" customHeight="1" x14ac:dyDescent="0.25">
      <c r="B7" t="s">
        <v>25</v>
      </c>
      <c r="C7" s="21">
        <v>5000</v>
      </c>
      <c r="D7" s="21">
        <v>4500</v>
      </c>
      <c r="E7" s="9">
        <f>PersonnelExpenses[[#This Row],[ตามจริง]]+(10^-6)*ROW(PersonnelExpenses[[#This Row],[ตามจริง]])</f>
        <v>4500.0000069999996</v>
      </c>
      <c r="F7" s="20">
        <f>PersonnelExpenses[[#This Row],[โดยประมาณ]]-PersonnelExpenses[[#This Row],[ตามจริง]]</f>
        <v>500</v>
      </c>
    </row>
    <row r="8" spans="1:7" ht="30" customHeight="1" x14ac:dyDescent="0.25">
      <c r="B8" t="s">
        <v>26</v>
      </c>
      <c r="C8" s="9">
        <f>SUBTOTAL(109,PersonnelExpenses[โดยประมาณ])</f>
        <v>18500</v>
      </c>
      <c r="D8" s="9">
        <f>SUBTOTAL(109,PersonnelExpenses[ตามจริง])</f>
        <v>14100</v>
      </c>
      <c r="E8" s="9"/>
      <c r="F8" s="9">
        <f>SUBTOTAL(109,PersonnelExpenses[ส่วนต่าง])</f>
        <v>4400</v>
      </c>
    </row>
  </sheetData>
  <sheetProtection insertColumns="0" insertRows="0" deleteColumns="0" deleteRows="0" selectLockedCells="1" autoFilter="0"/>
  <dataConsolidate/>
  <mergeCells count="1">
    <mergeCell ref="B2:D2"/>
  </mergeCells>
  <conditionalFormatting sqref="F8">
    <cfRule type="cellIs" dxfId="20" priority="1" operator="lessThan">
      <formula>0</formula>
    </cfRule>
  </conditionalFormatting>
  <dataValidations count="8">
    <dataValidation allowBlank="1" showInputMessage="1" showErrorMessage="1" errorTitle="การแจ้งเตือน" error="เซลล์นี้จะถูกเติมข้อมูลโดยอัตโนมัติ และไม่ควรถูกเขียนทับ การเขียนทับเซลล์นี้จะทำลายการคำนวณในเวิร์กชีตนี้" sqref="F5:F7" xr:uid="{00000000-0002-0000-0200-000000000000}"/>
    <dataValidation allowBlank="1" showInputMessage="1" showErrorMessage="1" prompt="ใส่ค่าใช้จ่ายด้านบุคลากรรายเดือนในเวิร์กชีตนี้" sqref="A1" xr:uid="{00000000-0002-0000-0200-000002000000}"/>
    <dataValidation allowBlank="1" showInputMessage="1" showErrorMessage="1" prompt="ชื่อบริษัทจะถูกอัปเดตในเซลล์นี้โดยอัตโนมัติ" sqref="B1" xr:uid="{00000000-0002-0000-0200-000003000000}"/>
    <dataValidation allowBlank="1" showInputMessage="1" showErrorMessage="1" prompt="ชื่อจะอัปเดตเองโดยอัตโนมัติในเซลล์นี้ ใส่รายละเอียดค่าใช้จ่ายด้านบุคลากรรายเดือนลงในตารางด้านล่าง" sqref="B2" xr:uid="{00000000-0002-0000-0200-000004000000}"/>
    <dataValidation allowBlank="1" showInputMessage="1" showErrorMessage="1" prompt="ใส่ค่าใช้จ่ายด้านบุคลากรในคอลัมน์นี้ภายใต้ส่วนหัวนี้ ใช้ตัวกรองหัวเรื่องเพื่อค้นหารายการเฉพาะ" sqref="B4" xr:uid="{00000000-0002-0000-0200-000005000000}"/>
    <dataValidation allowBlank="1" showInputMessage="1" showErrorMessage="1" prompt="ใส่จำนวนโดยประมาณลงในคอลัมน์นี้ภายใต้ส่วนหัวนี้" sqref="C4" xr:uid="{00000000-0002-0000-0200-000006000000}"/>
    <dataValidation allowBlank="1" showInputMessage="1" showErrorMessage="1" prompt="ใส่จำนวนตามจริงลงในคอลัมน์ภายใต้ส่วนหัวนี้" sqref="D4" xr:uid="{00000000-0002-0000-0200-000007000000}"/>
    <dataValidation allowBlank="1" showInputMessage="1" showErrorMessage="1" prompt="ส่วนต่างของค่าใช้จ่ายด้านบุคลากรโดยประมาณและตามจริงจะถูกคำนวณในคอลัมน์นี้ภายใต้ส่วนหัวนี้" sqref="F4" xr:uid="{00000000-0002-0000-0200-000008000000}"/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ignoredErrors>
    <ignoredError sqref="B2" unlockedFormula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autoPageBreaks="0" fitToPage="1"/>
  </sheetPr>
  <dimension ref="A1:G25"/>
  <sheetViews>
    <sheetView showGridLines="0" zoomScaleNormal="100" workbookViewId="0"/>
  </sheetViews>
  <sheetFormatPr defaultColWidth="8.875" defaultRowHeight="30" customHeight="1" x14ac:dyDescent="0.25"/>
  <cols>
    <col min="1" max="1" width="4" style="7" customWidth="1"/>
    <col min="2" max="2" width="29.25" style="7" customWidth="1"/>
    <col min="3" max="4" width="18.875" style="7" customWidth="1"/>
    <col min="5" max="5" width="19.875" style="7" hidden="1" customWidth="1"/>
    <col min="6" max="6" width="18.875" style="7" customWidth="1"/>
    <col min="7" max="7" width="4" style="7" customWidth="1"/>
    <col min="8" max="8" width="4" customWidth="1"/>
  </cols>
  <sheetData>
    <row r="1" spans="1:7" ht="31.5" customHeight="1" x14ac:dyDescent="0.3">
      <c r="A1" s="2"/>
      <c r="B1" s="1" t="str">
        <f>ชื่อบริษัท</f>
        <v>ชื่อบริษัท</v>
      </c>
      <c r="C1" s="17"/>
      <c r="D1" s="17"/>
      <c r="E1" s="17"/>
      <c r="F1" s="17"/>
      <c r="G1" s="17"/>
    </row>
    <row r="2" spans="1:7" ht="42" customHeight="1" x14ac:dyDescent="0.6">
      <c r="A2" s="2"/>
      <c r="B2" s="25" t="str">
        <f>BUDGET_Title</f>
        <v>งบประมาณรายเดือน</v>
      </c>
      <c r="C2" s="25"/>
      <c r="D2" s="25"/>
      <c r="E2" s="18"/>
      <c r="F2" s="18"/>
      <c r="G2" s="18"/>
    </row>
    <row r="3" spans="1:7" ht="15" customHeight="1" x14ac:dyDescent="0.25"/>
    <row r="4" spans="1:7" ht="30" customHeight="1" x14ac:dyDescent="0.25">
      <c r="B4" s="10" t="s">
        <v>27</v>
      </c>
      <c r="C4" s="15" t="s">
        <v>10</v>
      </c>
      <c r="D4" s="15" t="s">
        <v>12</v>
      </c>
      <c r="E4" s="10" t="s">
        <v>21</v>
      </c>
      <c r="F4" s="15" t="s">
        <v>15</v>
      </c>
    </row>
    <row r="5" spans="1:7" ht="30" customHeight="1" x14ac:dyDescent="0.25">
      <c r="B5" t="s">
        <v>38</v>
      </c>
      <c r="C5" s="21">
        <v>800</v>
      </c>
      <c r="D5" s="21">
        <v>750</v>
      </c>
      <c r="E5" s="9">
        <f>OperatingExpenses[[#This Row],[ตามจริง]]+(10^-6)*ROW(OperatingExpenses[[#This Row],[ตามจริง]])</f>
        <v>750.00000499999999</v>
      </c>
      <c r="F5" s="20">
        <f>OperatingExpenses[[#This Row],[โดยประมาณ]]-OperatingExpenses[[#This Row],[ตามจริง]]</f>
        <v>50</v>
      </c>
    </row>
    <row r="6" spans="1:7" ht="30" customHeight="1" x14ac:dyDescent="0.25">
      <c r="B6" t="s">
        <v>40</v>
      </c>
      <c r="C6" s="21">
        <v>4100</v>
      </c>
      <c r="D6" s="21">
        <v>4500</v>
      </c>
      <c r="E6" s="9">
        <f>OperatingExpenses[[#This Row],[ตามจริง]]+(10^-6)*ROW(OperatingExpenses[[#This Row],[ตามจริง]])</f>
        <v>4500.0000060000002</v>
      </c>
      <c r="F6" s="20">
        <f>OperatingExpenses[[#This Row],[โดยประมาณ]]-OperatingExpenses[[#This Row],[ตามจริง]]</f>
        <v>-400</v>
      </c>
    </row>
    <row r="7" spans="1:7" ht="30" customHeight="1" x14ac:dyDescent="0.25">
      <c r="B7" t="s">
        <v>45</v>
      </c>
      <c r="C7" s="21">
        <v>250</v>
      </c>
      <c r="D7" s="21">
        <v>280</v>
      </c>
      <c r="E7" s="9">
        <f>OperatingExpenses[[#This Row],[ตามจริง]]+(10^-6)*ROW(OperatingExpenses[[#This Row],[ตามจริง]])</f>
        <v>280.00000699999998</v>
      </c>
      <c r="F7" s="20">
        <f>OperatingExpenses[[#This Row],[โดยประมาณ]]-OperatingExpenses[[#This Row],[ตามจริง]]</f>
        <v>-30</v>
      </c>
    </row>
    <row r="8" spans="1:7" ht="30" customHeight="1" x14ac:dyDescent="0.25">
      <c r="B8" t="s">
        <v>36</v>
      </c>
      <c r="C8" s="21">
        <v>1000</v>
      </c>
      <c r="D8" s="21">
        <v>800</v>
      </c>
      <c r="E8" s="9">
        <f>OperatingExpenses[[#This Row],[ตามจริง]]+(10^-6)*ROW(OperatingExpenses[[#This Row],[ตามจริง]])</f>
        <v>800.00000799999998</v>
      </c>
      <c r="F8" s="20">
        <f>OperatingExpenses[[#This Row],[โดยประมาณ]]-OperatingExpenses[[#This Row],[ตามจริง]]</f>
        <v>200</v>
      </c>
    </row>
    <row r="9" spans="1:7" ht="30" customHeight="1" x14ac:dyDescent="0.25">
      <c r="B9" t="s">
        <v>28</v>
      </c>
      <c r="C9" s="21">
        <v>3000</v>
      </c>
      <c r="D9" s="21">
        <v>2500</v>
      </c>
      <c r="E9" s="9">
        <f>OperatingExpenses[[#This Row],[ตามจริง]]+(10^-6)*ROW(OperatingExpenses[[#This Row],[ตามจริง]])</f>
        <v>2500.0000089999999</v>
      </c>
      <c r="F9" s="20">
        <f>OperatingExpenses[[#This Row],[โดยประมาณ]]-OperatingExpenses[[#This Row],[ตามจริง]]</f>
        <v>500</v>
      </c>
    </row>
    <row r="10" spans="1:7" ht="30" customHeight="1" x14ac:dyDescent="0.25">
      <c r="B10" t="s">
        <v>37</v>
      </c>
      <c r="C10" s="21">
        <v>4500</v>
      </c>
      <c r="D10" s="21">
        <v>4600</v>
      </c>
      <c r="E10" s="9">
        <f>OperatingExpenses[[#This Row],[ตามจริง]]+(10^-6)*ROW(OperatingExpenses[[#This Row],[ตามจริง]])</f>
        <v>4600.0000099999997</v>
      </c>
      <c r="F10" s="20">
        <f>OperatingExpenses[[#This Row],[โดยประมาณ]]-OperatingExpenses[[#This Row],[ตามจริง]]</f>
        <v>-100</v>
      </c>
    </row>
    <row r="11" spans="1:7" ht="30" customHeight="1" x14ac:dyDescent="0.25">
      <c r="B11" t="s">
        <v>32</v>
      </c>
      <c r="C11" s="21">
        <v>1000</v>
      </c>
      <c r="D11" s="21">
        <v>1000</v>
      </c>
      <c r="E11" s="9">
        <f>OperatingExpenses[[#This Row],[ตามจริง]]+(10^-6)*ROW(OperatingExpenses[[#This Row],[ตามจริง]])</f>
        <v>1000.000011</v>
      </c>
      <c r="F11" s="20">
        <f>OperatingExpenses[[#This Row],[โดยประมาณ]]-OperatingExpenses[[#This Row],[ตามจริง]]</f>
        <v>0</v>
      </c>
    </row>
    <row r="12" spans="1:7" ht="30" customHeight="1" x14ac:dyDescent="0.25">
      <c r="B12" t="s">
        <v>39</v>
      </c>
      <c r="C12" s="21">
        <v>400</v>
      </c>
      <c r="D12" s="21">
        <v>350</v>
      </c>
      <c r="E12" s="9">
        <f>OperatingExpenses[[#This Row],[ตามจริง]]+(10^-6)*ROW(OperatingExpenses[[#This Row],[ตามจริง]])</f>
        <v>350.00001200000003</v>
      </c>
      <c r="F12" s="20">
        <f>OperatingExpenses[[#This Row],[โดยประมาณ]]-OperatingExpenses[[#This Row],[ตามจริง]]</f>
        <v>50</v>
      </c>
    </row>
    <row r="13" spans="1:7" ht="30" customHeight="1" x14ac:dyDescent="0.25">
      <c r="B13" t="s">
        <v>42</v>
      </c>
      <c r="C13" s="21">
        <v>900</v>
      </c>
      <c r="D13" s="21">
        <v>840</v>
      </c>
      <c r="E13" s="9">
        <f>OperatingExpenses[[#This Row],[ตามจริง]]+(10^-6)*ROW(OperatingExpenses[[#This Row],[ตามจริง]])</f>
        <v>840.00001299999997</v>
      </c>
      <c r="F13" s="20">
        <f>OperatingExpenses[[#This Row],[โดยประมาณ]]-OperatingExpenses[[#This Row],[ตามจริง]]</f>
        <v>60</v>
      </c>
    </row>
    <row r="14" spans="1:7" ht="30" customHeight="1" x14ac:dyDescent="0.25">
      <c r="B14" t="s">
        <v>34</v>
      </c>
      <c r="C14" s="21">
        <v>1300</v>
      </c>
      <c r="D14" s="21">
        <v>1275</v>
      </c>
      <c r="E14" s="9">
        <f>OperatingExpenses[[#This Row],[ตามจริง]]+(10^-6)*ROW(OperatingExpenses[[#This Row],[ตามจริง]])</f>
        <v>1275.000014</v>
      </c>
      <c r="F14" s="20">
        <f>OperatingExpenses[[#This Row],[โดยประมาณ]]-OperatingExpenses[[#This Row],[ตามจริง]]</f>
        <v>25</v>
      </c>
    </row>
    <row r="15" spans="1:7" ht="30" customHeight="1" x14ac:dyDescent="0.25">
      <c r="B15" t="s">
        <v>35</v>
      </c>
      <c r="C15" s="21">
        <v>2000</v>
      </c>
      <c r="D15" s="21">
        <v>2200</v>
      </c>
      <c r="E15" s="9">
        <f>OperatingExpenses[[#This Row],[ตามจริง]]+(10^-6)*ROW(OperatingExpenses[[#This Row],[ตามจริง]])</f>
        <v>2200.0000150000001</v>
      </c>
      <c r="F15" s="20">
        <f>OperatingExpenses[[#This Row],[โดยประมาณ]]-OperatingExpenses[[#This Row],[ตามจริง]]</f>
        <v>-200</v>
      </c>
    </row>
    <row r="16" spans="1:7" ht="30" customHeight="1" x14ac:dyDescent="0.25">
      <c r="B16" t="s">
        <v>31</v>
      </c>
      <c r="C16" s="21">
        <v>2000</v>
      </c>
      <c r="D16" s="21">
        <v>1500</v>
      </c>
      <c r="E16" s="9">
        <f>OperatingExpenses[[#This Row],[ตามจริง]]+(10^-6)*ROW(OperatingExpenses[[#This Row],[ตามจริง]])</f>
        <v>1500.000016</v>
      </c>
      <c r="F16" s="20">
        <f>OperatingExpenses[[#This Row],[โดยประมาณ]]-OperatingExpenses[[#This Row],[ตามจริง]]</f>
        <v>500</v>
      </c>
    </row>
    <row r="17" spans="2:6" ht="30" customHeight="1" x14ac:dyDescent="0.25">
      <c r="B17" t="s">
        <v>44</v>
      </c>
      <c r="C17" s="21">
        <v>3000</v>
      </c>
      <c r="D17" s="21">
        <v>3200</v>
      </c>
      <c r="E17" s="9">
        <f>OperatingExpenses[[#This Row],[ตามจริง]]+(10^-6)*ROW(OperatingExpenses[[#This Row],[ตามจริง]])</f>
        <v>3200.0000169999998</v>
      </c>
      <c r="F17" s="20">
        <f>OperatingExpenses[[#This Row],[โดยประมาณ]]-OperatingExpenses[[#This Row],[ตามจริง]]</f>
        <v>-200</v>
      </c>
    </row>
    <row r="18" spans="2:6" ht="30" customHeight="1" x14ac:dyDescent="0.25">
      <c r="B18" t="s">
        <v>41</v>
      </c>
      <c r="C18" s="21">
        <v>350</v>
      </c>
      <c r="D18" s="21">
        <v>400</v>
      </c>
      <c r="E18" s="9">
        <f>OperatingExpenses[[#This Row],[ตามจริง]]+(10^-6)*ROW(OperatingExpenses[[#This Row],[ตามจริง]])</f>
        <v>400.00001800000001</v>
      </c>
      <c r="F18" s="20">
        <f>OperatingExpenses[[#This Row],[โดยประมาณ]]-OperatingExpenses[[#This Row],[ตามจริง]]</f>
        <v>-50</v>
      </c>
    </row>
    <row r="19" spans="2:6" ht="30" customHeight="1" x14ac:dyDescent="0.25">
      <c r="B19" t="s">
        <v>33</v>
      </c>
      <c r="C19" s="21">
        <v>500</v>
      </c>
      <c r="D19" s="21">
        <v>525</v>
      </c>
      <c r="E19" s="9">
        <f>OperatingExpenses[[#This Row],[ตามจริง]]+(10^-6)*ROW(OperatingExpenses[[#This Row],[ตามจริง]])</f>
        <v>525.00001899999995</v>
      </c>
      <c r="F19" s="20">
        <f>OperatingExpenses[[#This Row],[โดยประมาณ]]-OperatingExpenses[[#This Row],[ตามจริง]]</f>
        <v>-25</v>
      </c>
    </row>
    <row r="20" spans="2:6" ht="30" customHeight="1" x14ac:dyDescent="0.25">
      <c r="B20" t="s">
        <v>30</v>
      </c>
      <c r="C20" s="21">
        <v>1500</v>
      </c>
      <c r="D20" s="21">
        <v>2175</v>
      </c>
      <c r="E20" s="9">
        <f>OperatingExpenses[[#This Row],[ตามจริง]]+(10^-6)*ROW(OperatingExpenses[[#This Row],[ตามจริง]])</f>
        <v>2175.0000199999999</v>
      </c>
      <c r="F20" s="20">
        <f>OperatingExpenses[[#This Row],[โดยประมาณ]]-OperatingExpenses[[#This Row],[ตามจริง]]</f>
        <v>-675</v>
      </c>
    </row>
    <row r="21" spans="2:6" ht="30" customHeight="1" x14ac:dyDescent="0.25">
      <c r="B21" t="s">
        <v>46</v>
      </c>
      <c r="C21" s="21">
        <v>1400</v>
      </c>
      <c r="D21" s="21">
        <v>1385</v>
      </c>
      <c r="E21" s="9">
        <f>OperatingExpenses[[#This Row],[ตามจริง]]+(10^-6)*ROW(OperatingExpenses[[#This Row],[ตามจริง]])</f>
        <v>1385.0000210000001</v>
      </c>
      <c r="F21" s="20">
        <f>OperatingExpenses[[#This Row],[โดยประมาณ]]-OperatingExpenses[[#This Row],[ตามจริง]]</f>
        <v>15</v>
      </c>
    </row>
    <row r="22" spans="2:6" ht="30" customHeight="1" x14ac:dyDescent="0.25">
      <c r="B22" t="s">
        <v>29</v>
      </c>
      <c r="C22" s="21">
        <v>2000</v>
      </c>
      <c r="D22" s="21">
        <v>2000</v>
      </c>
      <c r="E22" s="9">
        <f>OperatingExpenses[[#This Row],[ตามจริง]]+(10^-6)*ROW(OperatingExpenses[[#This Row],[ตามจริง]])</f>
        <v>2000.0000219999999</v>
      </c>
      <c r="F22" s="20">
        <f>OperatingExpenses[[#This Row],[โดยประมาณ]]-OperatingExpenses[[#This Row],[ตามจริง]]</f>
        <v>0</v>
      </c>
    </row>
    <row r="23" spans="2:6" ht="30" customHeight="1" x14ac:dyDescent="0.25">
      <c r="B23" t="s">
        <v>47</v>
      </c>
      <c r="C23" s="21">
        <v>1000</v>
      </c>
      <c r="D23" s="21">
        <v>750</v>
      </c>
      <c r="E23" s="9">
        <f>OperatingExpenses[[#This Row],[ตามจริง]]+(10^-6)*ROW(OperatingExpenses[[#This Row],[ตามจริง]])</f>
        <v>750.00002300000006</v>
      </c>
      <c r="F23" s="20">
        <f>OperatingExpenses[[#This Row],[โดยประมาณ]]-OperatingExpenses[[#This Row],[ตามจริง]]</f>
        <v>250</v>
      </c>
    </row>
    <row r="24" spans="2:6" ht="30" customHeight="1" x14ac:dyDescent="0.25">
      <c r="B24" t="s">
        <v>43</v>
      </c>
      <c r="C24" s="21">
        <v>5000</v>
      </c>
      <c r="D24" s="21">
        <v>4500</v>
      </c>
      <c r="E24" s="9">
        <f>OperatingExpenses[[#This Row],[ตามจริง]]+(10^-6)*ROW(OperatingExpenses[[#This Row],[ตามจริง]])</f>
        <v>4500.0000239999999</v>
      </c>
      <c r="F24" s="20">
        <f>OperatingExpenses[[#This Row],[โดยประมาณ]]-OperatingExpenses[[#This Row],[ตามจริง]]</f>
        <v>500</v>
      </c>
    </row>
    <row r="25" spans="2:6" ht="30" customHeight="1" x14ac:dyDescent="0.25">
      <c r="B25" s="11" t="s">
        <v>48</v>
      </c>
      <c r="C25" s="9">
        <f>SUBTOTAL(109,OperatingExpenses[โดยประมาณ])</f>
        <v>36000</v>
      </c>
      <c r="D25" s="9">
        <f>SUBTOTAL(109,OperatingExpenses[ตามจริง])</f>
        <v>35530</v>
      </c>
      <c r="E25" s="9"/>
      <c r="F25" s="9">
        <f>SUBTOTAL(109,OperatingExpenses[ส่วนต่าง])</f>
        <v>470</v>
      </c>
    </row>
  </sheetData>
  <sheetProtection insertColumns="0" insertRows="0" deleteColumns="0" deleteRows="0" selectLockedCells="1" autoFilter="0"/>
  <dataConsolidate/>
  <mergeCells count="1">
    <mergeCell ref="B2:D2"/>
  </mergeCells>
  <conditionalFormatting sqref="F25">
    <cfRule type="cellIs" dxfId="8" priority="1" operator="lessThan">
      <formula>0</formula>
    </cfRule>
  </conditionalFormatting>
  <dataValidations count="8">
    <dataValidation allowBlank="1" showInputMessage="1" showErrorMessage="1" errorTitle="การแจ้งเตือน" error="เซลล์นี้จะถูกเติมข้อมูลโดยอัตโนมัติ และไม่ควรถูกเขียนทับ การเขียนทับเซลล์นี้จะทำลายการคำนวณในเวิร์กชีตนี้" sqref="F5:F24" xr:uid="{00000000-0002-0000-0300-000001000000}"/>
    <dataValidation allowBlank="1" showInputMessage="1" showErrorMessage="1" prompt="ใส่ค่าใช้จ่ายในการดำเนินการรายเดือนในเวิร์กชีตนี้" sqref="A1" xr:uid="{00000000-0002-0000-0300-000002000000}"/>
    <dataValidation allowBlank="1" showInputMessage="1" showErrorMessage="1" prompt="ชื่อบริษัทจะถูกอัปเดตในเซลล์นี้โดยอัตโนมัติ" sqref="B1" xr:uid="{00000000-0002-0000-0300-000003000000}"/>
    <dataValidation allowBlank="1" showInputMessage="1" showErrorMessage="1" prompt="ชื่อจะอัปเดตเองโดยอัตโนมัติในเซลล์นี้ ใส่รายละเอียดค่าใช้จ่ายในการดำเนินการรายเดือนลงในตารางด้านล่าง" sqref="B2" xr:uid="{00000000-0002-0000-0300-000004000000}"/>
    <dataValidation allowBlank="1" showInputMessage="1" showErrorMessage="1" prompt="ใส่ค่าใช้จ่ายในการดำเนินการในคอลัมน์นี้ภายใต้ส่วนหัวนี้ ใช้ตัวกรองหัวเรื่องเพื่อค้นหารายการเฉพาะ" sqref="B4" xr:uid="{00000000-0002-0000-0300-000005000000}"/>
    <dataValidation allowBlank="1" showInputMessage="1" showErrorMessage="1" prompt="ใส่จำนวนโดยประมาณลงในคอลัมน์นี้ภายใต้ส่วนหัวนี้" sqref="C4" xr:uid="{00000000-0002-0000-0300-000006000000}"/>
    <dataValidation allowBlank="1" showInputMessage="1" showErrorMessage="1" prompt="ใส่จำนวนตามจริงลงในคอลัมน์ภายใต้ส่วนหัวนี้" sqref="D4" xr:uid="{00000000-0002-0000-0300-000007000000}"/>
    <dataValidation allowBlank="1" showInputMessage="1" showErrorMessage="1" prompt="ส่วนต่างของค่าใช้จ่ายในการดำเนินการโดยประมาณและตามจริงจะถูกคำนวณในคอลัมน์นี้ภายใต้ส่วนหัวนี้โดยอัตโนมัติ" sqref="F4" xr:uid="{00000000-0002-0000-0300-000008000000}"/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ignoredErrors>
    <ignoredError sqref="B2" unlockedFormula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BAD89A-B1E7-4A71-B0D2-6CB0135F2A78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A144E06A-A2E7-438E-8CB9-2E995F98C5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สรุปงบประมาณรายเดือน</vt:lpstr>
      <vt:lpstr>รายได้</vt:lpstr>
      <vt:lpstr>ค่าใช้จ่ายด้านบุคลากร</vt:lpstr>
      <vt:lpstr>ค่าใช้จ่ายในการดำเนินการ</vt:lpstr>
      <vt:lpstr>BUDGET_Title</vt:lpstr>
      <vt:lpstr>ค่าใช้จ่ายในการดำเนินการ!Print_Titles</vt:lpstr>
      <vt:lpstr>ค่าใช้จ่ายด้านบุคลากร!Print_Titles</vt:lpstr>
      <vt:lpstr>รายได้!Print_Titles</vt:lpstr>
      <vt:lpstr>ชื่อเรื่อง1</vt:lpstr>
      <vt:lpstr>ชื่อเรื่อง2</vt:lpstr>
      <vt:lpstr>ชื่อเรื่อง3</vt:lpstr>
      <vt:lpstr>ชื่อเรื่อง4</vt:lpstr>
      <vt:lpstr>ชื่อคอลัมน์1</vt:lpstr>
      <vt:lpstr>ชื่อบริษัท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2019-07-12T07:13:49Z</dcterms:created>
  <dcterms:modified xsi:type="dcterms:W3CDTF">2019-09-19T05:40:21Z</dcterms:modified>
</cp:coreProperties>
</file>