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730" windowHeight="11760"/>
  </bookViews>
  <sheets>
    <sheet name="เครื่องคำนวณเงินกู้" sheetId="1" r:id="rId1"/>
  </sheets>
  <definedNames>
    <definedName name="CombinedMonthlyPayment">CollegeLoans[[#Totals],[ยอดชำระคืนต่อเดือนในปัจจุบัน]]</definedName>
    <definedName name="ConsLoanPayback">เครื่องคำนวณเงินกู้!$M$20</definedName>
    <definedName name="EstimatedAnnualSalary">เครื่องคำนวณเงินกู้!$G$2</definedName>
    <definedName name="EstimatedMonthlySalary">เครื่องคำนวณเงินกู้!$M$22</definedName>
    <definedName name="LoanPaybackStart">เครื่องคำนวณเงินกู้!$L$2</definedName>
    <definedName name="LoanStartLToday">IF(LoanPaybackStart&lt;TODAY(),TRUE,FALSE)</definedName>
    <definedName name="PercentAboveBelow">IF(CollegeLoans[[#Totals],[ยอดชำระคืนตามกำหนด]]/EstimatedMonthlySalary&gt;=0.08,"above","below")</definedName>
    <definedName name="PercentageOfIncome">"CollegeLoans[[#Totals],[Monthly Payment]]/EstimatedMonthlySalary"</definedName>
    <definedName name="PercentageOfMonthlyIncome">CollegeLoans[[#Totals],[ยอดชำระคืนต่อเดือนในปัจจุบัน]]/EstimatedMonthlySalary</definedName>
    <definedName name="_xlnm.Print_Area" localSheetId="0">เครื่องคำนวณเงินกู้!$A$1:$K$29</definedName>
  </definedNames>
  <calcPr calcId="145621"/>
</workbook>
</file>

<file path=xl/calcChain.xml><?xml version="1.0" encoding="utf-8"?>
<calcChain xmlns="http://schemas.openxmlformats.org/spreadsheetml/2006/main">
  <c r="J13" i="1" l="1"/>
  <c r="J14" i="1"/>
  <c r="J15" i="1"/>
  <c r="J16" i="1"/>
  <c r="I13" i="1" l="1"/>
  <c r="I14" i="1"/>
  <c r="I15" i="1"/>
  <c r="I16" i="1"/>
  <c r="L16" i="1"/>
  <c r="K16" i="1" s="1"/>
  <c r="L13" i="1"/>
  <c r="L14" i="1"/>
  <c r="L15" i="1"/>
  <c r="J17" i="1" l="1"/>
  <c r="M16" i="1"/>
  <c r="E18" i="1"/>
  <c r="F18" i="1"/>
  <c r="F7" i="1" l="1"/>
  <c r="M15" i="1"/>
  <c r="K15" i="1" l="1"/>
  <c r="M22" i="1"/>
  <c r="M14" i="1"/>
  <c r="F8" i="1" l="1"/>
  <c r="M13" i="1"/>
  <c r="K13" i="1"/>
  <c r="K14" i="1"/>
  <c r="E17" i="1"/>
  <c r="K18" i="1" l="1"/>
  <c r="M17" i="1"/>
  <c r="M18" i="1"/>
  <c r="L17" i="1"/>
  <c r="M8" i="1" s="1"/>
  <c r="M7" i="1" l="1"/>
  <c r="K17" i="1"/>
  <c r="M20" i="1" s="1"/>
</calcChain>
</file>

<file path=xl/sharedStrings.xml><?xml version="1.0" encoding="utf-8"?>
<sst xmlns="http://schemas.openxmlformats.org/spreadsheetml/2006/main" count="33" uniqueCount="32">
  <si>
    <t>10998M88</t>
  </si>
  <si>
    <t>20987N87</t>
  </si>
  <si>
    <t>36785LM</t>
  </si>
  <si>
    <t>765R43</t>
  </si>
  <si>
    <t>เครื่องคำนวณ</t>
  </si>
  <si>
    <t>เงินกู้ยืมเพื่อการศึกษา</t>
  </si>
  <si>
    <t xml:space="preserve"> เงินที่ชำระคืนเงินกู้ยืมเพื่อการศึกษาต่อเดือนไม่ควรเกิน 8% ของรายได้ในปีแรกของคุณ</t>
  </si>
  <si>
    <t>รายได้ต่อเดือนคิดเป็นเปอร์เซ็นต์</t>
  </si>
  <si>
    <t>รายละเอียดเงินกู้ยืมโดยทั่วไป</t>
  </si>
  <si>
    <t>ข้อมูลการชำระเงินคืน</t>
  </si>
  <si>
    <t>รายละเอียดการชำระคืน</t>
  </si>
  <si>
    <t>หมายเลขการกู้ยืม</t>
  </si>
  <si>
    <t>ผู้ให้กู้</t>
  </si>
  <si>
    <t>จำนวนเงินกู้</t>
  </si>
  <si>
    <t>อัตราดอกเบี้ยรายปี</t>
  </si>
  <si>
    <t>วันที่เริ่มต้น</t>
  </si>
  <si>
    <t>ระยะเวลา (ปี)</t>
  </si>
  <si>
    <t>วันสิ้นสุด</t>
  </si>
  <si>
    <t>ยอดชำระคืนต่อเดือนในปัจจุบัน</t>
  </si>
  <si>
    <t>ดอกเบี้ยทั้งหมด</t>
  </si>
  <si>
    <t>ยอดชำระคืนตามกำหนด</t>
  </si>
  <si>
    <t>ยอดชำระคืนต่อปี</t>
  </si>
  <si>
    <t>ผู้ให้กู้ 1</t>
  </si>
  <si>
    <t>ผู้ให้กู้ 2</t>
  </si>
  <si>
    <t>ผู้ให้กู้ 3</t>
  </si>
  <si>
    <t>ผู้ให้กู้ 4</t>
  </si>
  <si>
    <t>ผลรวม</t>
  </si>
  <si>
    <t>ค่าเฉลี่ย</t>
  </si>
  <si>
    <t>รวมเงินชำระคืนทั้งหมด</t>
  </si>
  <si>
    <t>รายได้ต่อเดือนโดยประมาณหลังจบการศึกษา</t>
  </si>
  <si>
    <t>ยอดชำระคืนต่อเดือนในปัจจุบันรวมแล้วของคุณ</t>
  </si>
  <si>
    <t>ยอดชำระคืนตามกำหนดต่อเดือนที่รวมแล้วของคุณ</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</si>
</sst>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quot;฿&quot;#,##0.00"/>
    <numFmt numFmtId="166" formatCode="&quot;฿&quot;#,##0"/>
  </numFmts>
  <fonts count="22">
    <font>
      <sz val="11"/>
      <color theme="3"/>
      <name val="Calibri"/>
      <family val="2"/>
      <scheme val="minor"/>
    </font>
    <font>
      <sz val="11"/>
      <color theme="1"/>
      <name val="Calibri"/>
      <family val="2"/>
      <scheme val="minor"/>
    </font>
    <font>
      <b/>
      <sz val="18"/>
      <color theme="3"/>
      <name val="Calibri"/>
      <family val="2"/>
      <scheme val="major"/>
    </font>
    <font>
      <b/>
      <sz val="11"/>
      <color theme="3"/>
      <name val="Calibri"/>
      <family val="2"/>
      <scheme val="minor"/>
    </font>
    <font>
      <b/>
      <sz val="14"/>
      <color theme="3"/>
      <name val="Calibri"/>
      <family val="2"/>
      <scheme val="minor"/>
    </font>
    <font>
      <b/>
      <sz val="16"/>
      <color theme="6"/>
      <name val="Calibri"/>
      <family val="2"/>
      <scheme val="minor"/>
    </font>
    <font>
      <b/>
      <sz val="28"/>
      <color theme="0"/>
      <name val="Tahoma"/>
      <family val="2"/>
    </font>
    <font>
      <sz val="11"/>
      <color theme="3"/>
      <name val="Tahoma"/>
      <family val="2"/>
    </font>
    <font>
      <b/>
      <sz val="39"/>
      <color theme="6"/>
      <name val="Tahoma"/>
      <family val="2"/>
    </font>
    <font>
      <b/>
      <sz val="30"/>
      <color theme="3"/>
      <name val="Tahoma"/>
      <family val="2"/>
    </font>
    <font>
      <sz val="16"/>
      <color theme="6"/>
      <name val="Tahoma"/>
      <family val="2"/>
    </font>
    <font>
      <b/>
      <sz val="14"/>
      <color theme="3"/>
      <name val="Tahoma"/>
      <family val="2"/>
    </font>
    <font>
      <b/>
      <sz val="14"/>
      <color theme="6"/>
      <name val="Tahoma"/>
      <family val="2"/>
    </font>
    <font>
      <b/>
      <sz val="11"/>
      <color theme="3"/>
      <name val="Tahoma"/>
      <family val="2"/>
    </font>
    <font>
      <b/>
      <sz val="18"/>
      <color theme="0"/>
      <name val="Tahoma"/>
      <family val="2"/>
    </font>
    <font>
      <b/>
      <sz val="11"/>
      <color theme="0"/>
      <name val="Tahoma"/>
      <family val="2"/>
    </font>
    <font>
      <sz val="11"/>
      <color theme="0"/>
      <name val="Tahoma"/>
      <family val="2"/>
    </font>
    <font>
      <b/>
      <sz val="16"/>
      <color theme="3"/>
      <name val="Tahoma"/>
      <family val="2"/>
    </font>
    <font>
      <b/>
      <sz val="17"/>
      <color theme="3"/>
      <name val="Tahoma"/>
      <family val="2"/>
    </font>
    <font>
      <b/>
      <sz val="16"/>
      <color theme="0"/>
      <name val="Tahoma"/>
      <family val="2"/>
    </font>
    <font>
      <i/>
      <sz val="12"/>
      <color theme="3"/>
      <name val="Tahoma"/>
      <family val="2"/>
    </font>
    <font>
      <sz val="6"/>
      <name val="Calibri"/>
      <family val="3"/>
      <charset val="128"/>
      <scheme val="minor"/>
    </font>
  </fonts>
  <fills count="4">
    <fill>
      <patternFill patternType="none"/>
    </fill>
    <fill>
      <patternFill patternType="gray125"/>
    </fill>
    <fill>
      <patternFill patternType="solid">
        <fgColor theme="4"/>
        <bgColor indexed="64"/>
      </patternFill>
    </fill>
    <fill>
      <patternFill patternType="solid">
        <fgColor theme="6"/>
        <bgColor indexed="64"/>
      </patternFill>
    </fill>
  </fills>
  <borders count="4">
    <border>
      <left/>
      <right/>
      <top/>
      <bottom/>
      <diagonal/>
    </border>
    <border>
      <left/>
      <right/>
      <top/>
      <bottom style="dotted">
        <color theme="3" tint="0.39994506668294322"/>
      </bottom>
      <diagonal/>
    </border>
    <border>
      <left/>
      <right style="thick">
        <color theme="0"/>
      </right>
      <top/>
      <bottom/>
      <diagonal/>
    </border>
    <border>
      <left style="thick">
        <color theme="0"/>
      </left>
      <right/>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65">
    <xf numFmtId="0" fontId="0" fillId="0" borderId="0" xfId="0"/>
    <xf numFmtId="0" fontId="7" fillId="0" borderId="0" xfId="0" applyNumberFormat="1" applyFont="1" applyFill="1"/>
    <xf numFmtId="0" fontId="7" fillId="0" borderId="0" xfId="0" applyFont="1" applyFill="1"/>
    <xf numFmtId="14" fontId="9" fillId="0" borderId="0" xfId="0" applyNumberFormat="1" applyFont="1" applyFill="1" applyBorder="1" applyAlignment="1">
      <alignment vertical="top"/>
    </xf>
    <xf numFmtId="0" fontId="7" fillId="0" borderId="1" xfId="0" applyFont="1" applyFill="1" applyBorder="1"/>
    <xf numFmtId="0" fontId="10" fillId="0" borderId="0" xfId="5" applyFont="1" applyFill="1" applyAlignment="1">
      <alignment horizontal="left" vertical="center" indent="1"/>
    </xf>
    <xf numFmtId="0" fontId="10" fillId="0" borderId="0" xfId="0" applyFont="1" applyFill="1" applyAlignment="1">
      <alignment vertical="center"/>
    </xf>
    <xf numFmtId="0" fontId="11" fillId="0" borderId="0" xfId="6" applyFont="1" applyFill="1" applyAlignment="1">
      <alignment horizontal="left"/>
    </xf>
    <xf numFmtId="164" fontId="11" fillId="0" borderId="0" xfId="0" applyNumberFormat="1" applyFont="1" applyFill="1" applyAlignment="1"/>
    <xf numFmtId="0" fontId="11" fillId="0" borderId="0" xfId="6" applyFont="1" applyFill="1" applyAlignment="1">
      <alignment horizontal="left" vertical="top"/>
    </xf>
    <xf numFmtId="0" fontId="7" fillId="0" borderId="0" xfId="0" applyFont="1" applyFill="1" applyAlignment="1">
      <alignment vertical="top"/>
    </xf>
    <xf numFmtId="10" fontId="12" fillId="0" borderId="0" xfId="2" applyNumberFormat="1" applyFont="1" applyFill="1" applyAlignment="1">
      <alignment horizontal="left" vertical="top" indent="2"/>
    </xf>
    <xf numFmtId="10" fontId="11" fillId="0" borderId="0" xfId="2" applyNumberFormat="1" applyFont="1" applyFill="1" applyAlignment="1">
      <alignment vertical="top"/>
    </xf>
    <xf numFmtId="0" fontId="13" fillId="0" borderId="1" xfId="4" applyFont="1" applyFill="1" applyBorder="1" applyAlignment="1">
      <alignment horizontal="right"/>
    </xf>
    <xf numFmtId="0" fontId="13" fillId="0" borderId="1" xfId="4" applyFont="1" applyFill="1" applyBorder="1" applyAlignment="1">
      <alignment horizontal="center"/>
    </xf>
    <xf numFmtId="0" fontId="7" fillId="0" borderId="0" xfId="0" applyFont="1" applyFill="1" applyBorder="1"/>
    <xf numFmtId="0" fontId="13" fillId="0" borderId="0" xfId="4" applyFont="1" applyFill="1" applyBorder="1" applyAlignment="1">
      <alignment horizontal="right"/>
    </xf>
    <xf numFmtId="0" fontId="13" fillId="0" borderId="0" xfId="4" applyFont="1" applyFill="1" applyBorder="1" applyAlignment="1">
      <alignment horizontal="center"/>
    </xf>
    <xf numFmtId="0" fontId="7" fillId="0" borderId="0" xfId="0" applyNumberFormat="1" applyFont="1" applyFill="1" applyBorder="1" applyAlignment="1">
      <alignment horizontal="left" indent="1"/>
    </xf>
    <xf numFmtId="0" fontId="7" fillId="0" borderId="0"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0" xfId="0" applyFont="1" applyFill="1" applyBorder="1" applyAlignment="1">
      <alignment horizontal="left"/>
    </xf>
    <xf numFmtId="165" fontId="7" fillId="0" borderId="0" xfId="1" applyNumberFormat="1" applyFont="1" applyFill="1" applyBorder="1" applyAlignment="1">
      <alignment horizontal="right" indent="2"/>
    </xf>
    <xf numFmtId="10" fontId="7" fillId="0" borderId="2" xfId="2" applyNumberFormat="1" applyFont="1" applyFill="1" applyBorder="1" applyAlignment="1">
      <alignment horizontal="center"/>
    </xf>
    <xf numFmtId="14" fontId="7" fillId="0" borderId="3" xfId="2" applyNumberFormat="1" applyFont="1" applyFill="1" applyBorder="1" applyAlignment="1">
      <alignment horizontal="center"/>
    </xf>
    <xf numFmtId="0" fontId="7" fillId="0" borderId="0" xfId="0" applyFont="1" applyFill="1" applyBorder="1" applyAlignment="1">
      <alignment horizontal="center"/>
    </xf>
    <xf numFmtId="14" fontId="7" fillId="0" borderId="2" xfId="0" applyNumberFormat="1" applyFont="1" applyFill="1" applyBorder="1" applyAlignment="1">
      <alignment horizontal="center"/>
    </xf>
    <xf numFmtId="165" fontId="7" fillId="0" borderId="0" xfId="1" applyNumberFormat="1" applyFont="1" applyFill="1" applyBorder="1" applyAlignment="1">
      <alignment horizontal="right" indent="3"/>
    </xf>
    <xf numFmtId="165" fontId="7" fillId="0" borderId="0" xfId="1" applyNumberFormat="1" applyFont="1" applyFill="1" applyBorder="1" applyAlignment="1">
      <alignment horizontal="right" indent="4"/>
    </xf>
    <xf numFmtId="0" fontId="7" fillId="0" borderId="0" xfId="0" applyFont="1" applyFill="1" applyBorder="1" applyAlignment="1">
      <alignment horizontal="left" vertical="center" indent="1"/>
    </xf>
    <xf numFmtId="0" fontId="7" fillId="0" borderId="0" xfId="0" applyFont="1" applyFill="1" applyBorder="1" applyAlignment="1">
      <alignment vertical="center"/>
    </xf>
    <xf numFmtId="165" fontId="7" fillId="0" borderId="0" xfId="0" applyNumberFormat="1" applyFont="1" applyFill="1" applyBorder="1" applyAlignment="1">
      <alignment horizontal="right" vertical="center" indent="2"/>
    </xf>
    <xf numFmtId="10" fontId="7" fillId="0" borderId="2" xfId="0" applyNumberFormat="1" applyFont="1" applyFill="1" applyBorder="1" applyAlignment="1">
      <alignment horizontal="center" vertical="center"/>
    </xf>
    <xf numFmtId="10" fontId="7" fillId="0" borderId="3" xfId="0" applyNumberFormat="1" applyFont="1" applyFill="1" applyBorder="1" applyAlignment="1">
      <alignment horizontal="center" vertical="center"/>
    </xf>
    <xf numFmtId="0" fontId="7" fillId="0" borderId="2" xfId="0" applyFont="1" applyFill="1" applyBorder="1" applyAlignment="1">
      <alignment vertical="center"/>
    </xf>
    <xf numFmtId="165" fontId="7" fillId="0" borderId="0" xfId="0" applyNumberFormat="1" applyFont="1" applyFill="1" applyBorder="1" applyAlignment="1">
      <alignment horizontal="right" vertical="center" indent="3"/>
    </xf>
    <xf numFmtId="165" fontId="7" fillId="0" borderId="0" xfId="0" applyNumberFormat="1" applyFont="1" applyFill="1" applyBorder="1" applyAlignment="1">
      <alignment horizontal="right" vertical="center" indent="4"/>
    </xf>
    <xf numFmtId="0" fontId="15" fillId="3" borderId="0" xfId="0" applyFont="1" applyFill="1" applyBorder="1" applyAlignment="1">
      <alignment horizontal="left" vertical="center" indent="1"/>
    </xf>
    <xf numFmtId="0" fontId="15" fillId="3" borderId="0" xfId="0" applyFont="1" applyFill="1" applyBorder="1" applyAlignment="1">
      <alignment vertical="center"/>
    </xf>
    <xf numFmtId="165" fontId="15" fillId="3" borderId="0" xfId="0" applyNumberFormat="1" applyFont="1" applyFill="1" applyBorder="1" applyAlignment="1">
      <alignment horizontal="right" vertical="center" indent="2"/>
    </xf>
    <xf numFmtId="10" fontId="15" fillId="3" borderId="2" xfId="2" applyNumberFormat="1" applyFont="1" applyFill="1" applyBorder="1" applyAlignment="1">
      <alignment horizontal="center" vertical="center"/>
    </xf>
    <xf numFmtId="10" fontId="15" fillId="3" borderId="0" xfId="2" applyNumberFormat="1" applyFont="1" applyFill="1" applyBorder="1" applyAlignment="1">
      <alignment horizontal="center" vertical="center"/>
    </xf>
    <xf numFmtId="164" fontId="16" fillId="3" borderId="0" xfId="0" applyNumberFormat="1" applyFont="1" applyFill="1" applyBorder="1" applyAlignment="1">
      <alignment vertical="center"/>
    </xf>
    <xf numFmtId="164" fontId="15" fillId="3" borderId="0" xfId="0" applyNumberFormat="1" applyFont="1" applyFill="1" applyBorder="1" applyAlignment="1">
      <alignment vertical="center"/>
    </xf>
    <xf numFmtId="165" fontId="7" fillId="0" borderId="0" xfId="0" applyNumberFormat="1" applyFont="1" applyFill="1"/>
    <xf numFmtId="165" fontId="17" fillId="0" borderId="0" xfId="4" applyNumberFormat="1" applyFont="1" applyFill="1" applyAlignment="1">
      <alignment vertical="center"/>
    </xf>
    <xf numFmtId="165" fontId="18" fillId="0" borderId="0" xfId="4" applyNumberFormat="1" applyFont="1" applyFill="1" applyAlignment="1">
      <alignment horizontal="right" vertical="center"/>
    </xf>
    <xf numFmtId="165" fontId="19" fillId="0" borderId="0" xfId="4" applyNumberFormat="1" applyFont="1" applyFill="1" applyAlignment="1">
      <alignment vertical="center"/>
    </xf>
    <xf numFmtId="165" fontId="20" fillId="0" borderId="0" xfId="0" applyNumberFormat="1" applyFont="1" applyFill="1" applyAlignment="1">
      <alignment wrapText="1"/>
    </xf>
    <xf numFmtId="165" fontId="18" fillId="0" borderId="0" xfId="4" applyNumberFormat="1" applyFont="1" applyFill="1" applyAlignment="1">
      <alignment horizontal="right"/>
    </xf>
    <xf numFmtId="165" fontId="7" fillId="0" borderId="0" xfId="2" applyNumberFormat="1" applyFont="1" applyFill="1"/>
    <xf numFmtId="165" fontId="12" fillId="0" borderId="0" xfId="0" applyNumberFormat="1" applyFont="1" applyFill="1" applyAlignment="1">
      <alignment horizontal="left" indent="2"/>
    </xf>
    <xf numFmtId="0" fontId="11" fillId="0" borderId="0" xfId="6" applyFont="1" applyFill="1" applyAlignment="1">
      <alignment vertical="top"/>
    </xf>
    <xf numFmtId="0" fontId="14" fillId="2" borderId="3"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 xfId="0" applyFont="1" applyFill="1" applyBorder="1" applyAlignment="1">
      <alignment horizontal="center" vertical="center"/>
    </xf>
    <xf numFmtId="165" fontId="7" fillId="0" borderId="0" xfId="0" applyNumberFormat="1" applyFont="1" applyFill="1" applyBorder="1" applyAlignment="1">
      <alignment horizontal="center"/>
    </xf>
    <xf numFmtId="0" fontId="14" fillId="2" borderId="0" xfId="0" applyFont="1" applyFill="1" applyAlignment="1">
      <alignment horizontal="center" vertical="center"/>
    </xf>
    <xf numFmtId="0" fontId="6" fillId="2" borderId="0" xfId="0" applyFont="1" applyFill="1" applyBorder="1" applyAlignment="1">
      <alignment horizontal="center"/>
    </xf>
    <xf numFmtId="166" fontId="8" fillId="0" borderId="0" xfId="0" applyNumberFormat="1" applyFont="1" applyFill="1" applyBorder="1" applyAlignment="1">
      <alignment horizontal="center" vertical="top"/>
    </xf>
    <xf numFmtId="14" fontId="8" fillId="0" borderId="0" xfId="0" applyNumberFormat="1" applyFont="1" applyFill="1" applyBorder="1" applyAlignment="1">
      <alignment horizontal="center" vertical="top"/>
    </xf>
    <xf numFmtId="0" fontId="6" fillId="2" borderId="0" xfId="3" applyFont="1" applyFill="1" applyAlignment="1">
      <alignment horizontal="center"/>
    </xf>
    <xf numFmtId="165" fontId="12" fillId="0" borderId="0" xfId="0" applyNumberFormat="1" applyFont="1" applyFill="1" applyAlignment="1">
      <alignment horizontal="left" indent="3"/>
    </xf>
    <xf numFmtId="10" fontId="12" fillId="0" borderId="0" xfId="2" applyNumberFormat="1" applyFont="1" applyFill="1" applyAlignment="1">
      <alignment horizontal="left" vertical="top" indent="3"/>
    </xf>
  </cellXfs>
  <cellStyles count="7">
    <cellStyle name="Currency" xfId="1" builtinId="4"/>
    <cellStyle name="Heading 1" xfId="5" builtinId="16" customBuiltin="1"/>
    <cellStyle name="Heading 2" xfId="6" builtinId="17" customBuiltin="1"/>
    <cellStyle name="Heading 4" xfId="4" builtinId="19"/>
    <cellStyle name="Normal" xfId="0" builtinId="0" customBuiltin="1"/>
    <cellStyle name="Percent" xfId="2" builtinId="5"/>
    <cellStyle name="Title" xfId="3" builtinId="15"/>
  </cellStyles>
  <dxfs count="27">
    <dxf>
      <font>
        <b val="0"/>
        <i val="0"/>
        <strike val="0"/>
        <condense val="0"/>
        <extend val="0"/>
        <outline val="0"/>
        <shadow val="0"/>
        <u val="none"/>
        <vertAlign val="baseline"/>
        <sz val="11"/>
        <color theme="3"/>
        <name val="Tahoma"/>
        <scheme val="none"/>
      </font>
      <numFmt numFmtId="165"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strike val="0"/>
        <outline val="0"/>
        <shadow val="0"/>
        <u val="none"/>
        <vertAlign val="baseline"/>
        <name val="Tahoma"/>
        <scheme val="none"/>
      </font>
      <numFmt numFmtId="165" formatCode="&quot;฿&quot;#,##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Tahoma"/>
        <scheme val="none"/>
      </font>
      <numFmt numFmtId="165" formatCode="&quot;฿&quot;#,##0.00"/>
      <fill>
        <patternFill patternType="none">
          <fgColor indexed="64"/>
          <bgColor indexed="65"/>
        </patternFill>
      </fill>
      <alignment horizontal="right" vertical="center" textRotation="0" wrapText="0" indent="4" justifyLastLine="0" shrinkToFit="0" readingOrder="0"/>
      <border diagonalUp="0" diagonalDown="0" outline="0">
        <left/>
        <right/>
        <top/>
        <bottom/>
      </border>
    </dxf>
    <dxf>
      <font>
        <strike val="0"/>
        <outline val="0"/>
        <shadow val="0"/>
        <u val="none"/>
        <vertAlign val="baseline"/>
        <name val="Tahoma"/>
        <scheme val="none"/>
      </font>
      <numFmt numFmtId="165" formatCode="&quot;฿&quot;#,##0.00"/>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Tahoma"/>
        <scheme val="none"/>
      </font>
      <numFmt numFmtId="165"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strike val="0"/>
        <outline val="0"/>
        <shadow val="0"/>
        <u val="none"/>
        <vertAlign val="baseline"/>
        <name val="Tahoma"/>
        <scheme val="none"/>
      </font>
      <numFmt numFmtId="165" formatCode="&quot;฿&quot;#,##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Tahoma"/>
        <scheme val="none"/>
      </font>
      <numFmt numFmtId="165" formatCode="&quot;฿&quot;#,##0.00"/>
      <fill>
        <patternFill patternType="none">
          <fgColor indexed="64"/>
          <bgColor indexed="65"/>
        </patternFill>
      </fill>
      <alignment horizontal="right" vertical="center" textRotation="0" wrapText="0" indent="3" justifyLastLine="0" shrinkToFit="0" readingOrder="0"/>
      <border diagonalUp="0" diagonalDown="0" outline="0">
        <left/>
        <right/>
        <top/>
        <bottom/>
      </border>
    </dxf>
    <dxf>
      <font>
        <strike val="0"/>
        <outline val="0"/>
        <shadow val="0"/>
        <u val="none"/>
        <vertAlign val="baseline"/>
        <name val="Tahoma"/>
        <scheme val="none"/>
      </font>
      <numFmt numFmtId="165" formatCode="&quot;฿&quot;#,##0.00"/>
      <fill>
        <patternFill patternType="none">
          <fgColor indexed="64"/>
          <bgColor auto="1"/>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Tahoma"/>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ck">
          <color theme="0"/>
        </right>
        <top/>
        <bottom/>
      </border>
    </dxf>
    <dxf>
      <font>
        <strike val="0"/>
        <outline val="0"/>
        <shadow val="0"/>
        <u val="none"/>
        <vertAlign val="baseline"/>
        <name val="Tahoma"/>
        <scheme val="none"/>
      </font>
      <fill>
        <patternFill patternType="none">
          <fgColor indexed="64"/>
          <bgColor auto="1"/>
        </patternFill>
      </fill>
    </dxf>
    <dxf>
      <font>
        <b val="0"/>
        <i val="0"/>
        <strike val="0"/>
        <condense val="0"/>
        <extend val="0"/>
        <outline val="0"/>
        <shadow val="0"/>
        <u val="none"/>
        <vertAlign val="baseline"/>
        <sz val="11"/>
        <color theme="3"/>
        <name val="Tahoma"/>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Tahoma"/>
        <scheme val="none"/>
      </font>
      <fill>
        <patternFill patternType="none">
          <fgColor indexed="64"/>
          <bgColor auto="1"/>
        </patternFill>
      </fill>
    </dxf>
    <dxf>
      <font>
        <b val="0"/>
        <i val="0"/>
        <strike val="0"/>
        <condense val="0"/>
        <extend val="0"/>
        <outline val="0"/>
        <shadow val="0"/>
        <u val="none"/>
        <vertAlign val="baseline"/>
        <sz val="11"/>
        <color theme="3"/>
        <name val="Tahoma"/>
        <scheme val="none"/>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ck">
          <color theme="0"/>
        </left>
        <right/>
        <top/>
        <bottom/>
      </border>
    </dxf>
    <dxf>
      <font>
        <strike val="0"/>
        <outline val="0"/>
        <shadow val="0"/>
        <u val="none"/>
        <vertAlign val="baseline"/>
        <name val="Tahoma"/>
        <scheme val="none"/>
      </font>
      <numFmt numFmtId="167" formatCode="d/m/yyyy"/>
      <fill>
        <patternFill patternType="none">
          <fgColor indexed="64"/>
          <bgColor auto="1"/>
        </patternFill>
      </fill>
      <border diagonalUp="0" diagonalDown="0" outline="0">
        <left style="thick">
          <color theme="0"/>
        </left>
        <right/>
        <top/>
        <bottom/>
      </border>
    </dxf>
    <dxf>
      <font>
        <b val="0"/>
        <i val="0"/>
        <strike val="0"/>
        <condense val="0"/>
        <extend val="0"/>
        <outline val="0"/>
        <shadow val="0"/>
        <u val="none"/>
        <vertAlign val="baseline"/>
        <sz val="11"/>
        <color theme="3"/>
        <name val="Tahoma"/>
        <scheme val="none"/>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ont>
        <strike val="0"/>
        <outline val="0"/>
        <shadow val="0"/>
        <u val="none"/>
        <vertAlign val="baseline"/>
        <name val="Tahoma"/>
        <scheme val="none"/>
      </font>
      <fill>
        <patternFill patternType="none">
          <fgColor indexed="64"/>
          <bgColor auto="1"/>
        </patternFill>
      </fill>
      <border diagonalUp="0" diagonalDown="0" outline="0">
        <left/>
        <right style="thick">
          <color theme="0"/>
        </right>
        <top/>
        <bottom/>
      </border>
    </dxf>
    <dxf>
      <font>
        <b val="0"/>
        <i val="0"/>
        <strike val="0"/>
        <condense val="0"/>
        <extend val="0"/>
        <outline val="0"/>
        <shadow val="0"/>
        <u val="none"/>
        <vertAlign val="baseline"/>
        <sz val="11"/>
        <color theme="3"/>
        <name val="Tahoma"/>
        <scheme val="none"/>
      </font>
      <numFmt numFmtId="165"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strike val="0"/>
        <outline val="0"/>
        <shadow val="0"/>
        <u val="none"/>
        <vertAlign val="baseline"/>
        <name val="Tahoma"/>
        <scheme val="none"/>
      </font>
      <numFmt numFmtId="165" formatCode="&quot;฿&quot;#,##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Tahoma"/>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Tahoma"/>
        <scheme val="none"/>
      </font>
      <fill>
        <patternFill patternType="none">
          <fgColor indexed="64"/>
          <bgColor auto="1"/>
        </patternFill>
      </fill>
    </dxf>
    <dxf>
      <font>
        <b val="0"/>
        <i val="0"/>
        <strike val="0"/>
        <condense val="0"/>
        <extend val="0"/>
        <outline val="0"/>
        <shadow val="0"/>
        <u val="none"/>
        <vertAlign val="baseline"/>
        <sz val="11"/>
        <color theme="3"/>
        <name val="Tahoma"/>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Tahoma"/>
        <scheme val="none"/>
      </font>
      <fill>
        <patternFill patternType="none">
          <fgColor indexed="64"/>
          <bgColor auto="1"/>
        </patternFill>
      </fill>
    </dxf>
    <dxf>
      <font>
        <strike val="0"/>
        <outline val="0"/>
        <shadow val="0"/>
        <u val="none"/>
        <vertAlign val="baseline"/>
        <name val="Tahoma"/>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name val="Tahoma"/>
        <scheme val="none"/>
      </font>
      <fill>
        <patternFill patternType="none">
          <fgColor indexed="64"/>
          <bgColor auto="1"/>
        </patternFill>
      </fill>
    </dxf>
    <dxf>
      <font>
        <strike val="0"/>
        <outline val="0"/>
        <shadow val="0"/>
        <u val="none"/>
        <vertAlign val="baseline"/>
        <name val="Tahoma"/>
        <scheme val="none"/>
      </font>
      <fill>
        <patternFill patternType="none">
          <fgColor indexed="64"/>
          <bgColor auto="1"/>
        </patternFill>
      </fill>
    </dxf>
    <dxf>
      <font>
        <b/>
        <i val="0"/>
        <color theme="6" tint="-0.24994659260841701"/>
      </font>
      <fill>
        <patternFill>
          <bgColor theme="3" tint="0.79998168889431442"/>
        </patternFill>
      </fill>
    </dxf>
    <dxf>
      <font>
        <b/>
        <i val="0"/>
        <color theme="3"/>
      </font>
      <fill>
        <patternFill>
          <bgColor theme="4" tint="0.79998168889431442"/>
        </patternFill>
      </fill>
      <border>
        <bottom style="thin">
          <color theme="4"/>
        </bottom>
      </border>
    </dxf>
  </dxfs>
  <tableStyles count="1" defaultTableStyle="TableStyleMedium2" defaultPivotStyle="PivotStyleLight16">
    <tableStyle name="College Loan Calculator" pivot="0" count="2">
      <tableStyleElement type="headerRow" dxfId="26"/>
      <tableStyleElement type="totalRow"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809625</xdr:colOff>
      <xdr:row>1</xdr:row>
      <xdr:rowOff>26459</xdr:rowOff>
    </xdr:from>
    <xdr:to>
      <xdr:col>5</xdr:col>
      <xdr:colOff>221987</xdr:colOff>
      <xdr:row>2</xdr:row>
      <xdr:rowOff>340784</xdr:rowOff>
    </xdr:to>
    <xdr:sp macro="" textlink="">
      <xdr:nvSpPr>
        <xdr:cNvPr id="15" name="รูปร่างอัตโนมัติ 13" descr="&quot;&quot;" title="ภาพ ลูกศรชี้ขวา"/>
        <xdr:cNvSpPr>
          <a:spLocks noChangeAspect="1" noChangeArrowheads="1" noTextEdit="1"/>
        </xdr:cNvSpPr>
      </xdr:nvSpPr>
      <xdr:spPr bwMode="auto">
        <a:xfrm>
          <a:off x="3609975" y="407459"/>
          <a:ext cx="526787" cy="81915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809625</xdr:colOff>
      <xdr:row>1</xdr:row>
      <xdr:rowOff>111889</xdr:rowOff>
    </xdr:from>
    <xdr:to>
      <xdr:col>5</xdr:col>
      <xdr:colOff>153573</xdr:colOff>
      <xdr:row>2</xdr:row>
      <xdr:rowOff>331976</xdr:rowOff>
    </xdr:to>
    <xdr:sp macro="" textlink="">
      <xdr:nvSpPr>
        <xdr:cNvPr id="17" name="ฟอร์มอิสระ 16" descr="&quot;&quot;" title="ภาพ ลูกศรชี้ขวา"/>
        <xdr:cNvSpPr>
          <a:spLocks/>
        </xdr:cNvSpPr>
      </xdr:nvSpPr>
      <xdr:spPr bwMode="auto">
        <a:xfrm>
          <a:off x="3609975" y="492889"/>
          <a:ext cx="458373" cy="724912"/>
        </a:xfrm>
        <a:custGeom>
          <a:avLst/>
          <a:gdLst>
            <a:gd name="T0" fmla="*/ 0 w 2020"/>
            <a:gd name="T1" fmla="*/ 0 h 2997"/>
            <a:gd name="T2" fmla="*/ 2020 w 2020"/>
            <a:gd name="T3" fmla="*/ 1488 h 2997"/>
            <a:gd name="T4" fmla="*/ 0 w 2020"/>
            <a:gd name="T5" fmla="*/ 2997 h 2997"/>
            <a:gd name="T6" fmla="*/ 0 w 2020"/>
            <a:gd name="T7" fmla="*/ 0 h 2997"/>
          </a:gdLst>
          <a:ahLst/>
          <a:cxnLst>
            <a:cxn ang="0">
              <a:pos x="T0" y="T1"/>
            </a:cxn>
            <a:cxn ang="0">
              <a:pos x="T2" y="T3"/>
            </a:cxn>
            <a:cxn ang="0">
              <a:pos x="T4" y="T5"/>
            </a:cxn>
            <a:cxn ang="0">
              <a:pos x="T6" y="T7"/>
            </a:cxn>
          </a:cxnLst>
          <a:rect l="0" t="0" r="r" b="b"/>
          <a:pathLst>
            <a:path w="2020" h="2997">
              <a:moveTo>
                <a:pt x="0" y="0"/>
              </a:moveTo>
              <a:lnTo>
                <a:pt x="2020" y="1488"/>
              </a:lnTo>
              <a:lnTo>
                <a:pt x="0" y="2997"/>
              </a:lnTo>
              <a:lnTo>
                <a:pt x="0" y="0"/>
              </a:lnTo>
              <a:close/>
            </a:path>
          </a:pathLst>
        </a:custGeom>
        <a:solidFill>
          <a:schemeClr val="tx2">
            <a:lumMod val="20000"/>
            <a:lumOff val="80000"/>
          </a:schemeClr>
        </a:solidFill>
        <a:ln w="0">
          <a:noFill/>
          <a:prstDash val="solid"/>
          <a:round/>
          <a:headEnd/>
          <a:tailEnd/>
        </a:ln>
      </xdr:spPr>
    </xdr:sp>
    <xdr:clientData/>
  </xdr:twoCellAnchor>
  <xdr:twoCellAnchor editAs="oneCell">
    <xdr:from>
      <xdr:col>9</xdr:col>
      <xdr:colOff>781050</xdr:colOff>
      <xdr:row>1</xdr:row>
      <xdr:rowOff>111889</xdr:rowOff>
    </xdr:from>
    <xdr:to>
      <xdr:col>10</xdr:col>
      <xdr:colOff>102265</xdr:colOff>
      <xdr:row>2</xdr:row>
      <xdr:rowOff>331976</xdr:rowOff>
    </xdr:to>
    <xdr:sp macro="" textlink="">
      <xdr:nvSpPr>
        <xdr:cNvPr id="43" name="ฟอร์มอิสระ 42" descr="&quot;&quot;" title="ภาพ ลูกศรชี้ขวา"/>
        <xdr:cNvSpPr>
          <a:spLocks/>
        </xdr:cNvSpPr>
      </xdr:nvSpPr>
      <xdr:spPr bwMode="auto">
        <a:xfrm>
          <a:off x="8229600" y="492889"/>
          <a:ext cx="454690" cy="724912"/>
        </a:xfrm>
        <a:custGeom>
          <a:avLst/>
          <a:gdLst>
            <a:gd name="T0" fmla="*/ 0 w 2020"/>
            <a:gd name="T1" fmla="*/ 0 h 2997"/>
            <a:gd name="T2" fmla="*/ 2020 w 2020"/>
            <a:gd name="T3" fmla="*/ 1488 h 2997"/>
            <a:gd name="T4" fmla="*/ 0 w 2020"/>
            <a:gd name="T5" fmla="*/ 2997 h 2997"/>
            <a:gd name="T6" fmla="*/ 0 w 2020"/>
            <a:gd name="T7" fmla="*/ 0 h 2997"/>
          </a:gdLst>
          <a:ahLst/>
          <a:cxnLst>
            <a:cxn ang="0">
              <a:pos x="T0" y="T1"/>
            </a:cxn>
            <a:cxn ang="0">
              <a:pos x="T2" y="T3"/>
            </a:cxn>
            <a:cxn ang="0">
              <a:pos x="T4" y="T5"/>
            </a:cxn>
            <a:cxn ang="0">
              <a:pos x="T6" y="T7"/>
            </a:cxn>
          </a:cxnLst>
          <a:rect l="0" t="0" r="r" b="b"/>
          <a:pathLst>
            <a:path w="2020" h="2997">
              <a:moveTo>
                <a:pt x="0" y="0"/>
              </a:moveTo>
              <a:lnTo>
                <a:pt x="2020" y="1488"/>
              </a:lnTo>
              <a:lnTo>
                <a:pt x="0" y="2997"/>
              </a:lnTo>
              <a:lnTo>
                <a:pt x="0" y="0"/>
              </a:lnTo>
              <a:close/>
            </a:path>
          </a:pathLst>
        </a:custGeom>
        <a:solidFill>
          <a:schemeClr val="tx2">
            <a:lumMod val="20000"/>
            <a:lumOff val="80000"/>
          </a:schemeClr>
        </a:solidFill>
        <a:ln w="0">
          <a:noFill/>
          <a:prstDash val="solid"/>
          <a:round/>
          <a:headEnd/>
          <a:tailEnd/>
        </a:ln>
      </xdr:spPr>
    </xdr:sp>
    <xdr:clientData/>
  </xdr:twoCellAnchor>
  <xdr:twoCellAnchor editAs="oneCell">
    <xdr:from>
      <xdr:col>5</xdr:col>
      <xdr:colOff>11651</xdr:colOff>
      <xdr:row>6</xdr:row>
      <xdr:rowOff>56093</xdr:rowOff>
    </xdr:from>
    <xdr:to>
      <xdr:col>5</xdr:col>
      <xdr:colOff>127858</xdr:colOff>
      <xdr:row>6</xdr:row>
      <xdr:rowOff>239439</xdr:rowOff>
    </xdr:to>
    <xdr:sp macro="" textlink="">
      <xdr:nvSpPr>
        <xdr:cNvPr id="58" name="ลูกศร" descr="&quot;&quot;" title="ภาพ ลูกศรชี้ขวา"/>
        <xdr:cNvSpPr>
          <a:spLocks noChangeAspect="1"/>
        </xdr:cNvSpPr>
      </xdr:nvSpPr>
      <xdr:spPr bwMode="auto">
        <a:xfrm>
          <a:off x="4040726" y="2056343"/>
          <a:ext cx="116207"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editAs="oneCell">
    <xdr:from>
      <xdr:col>11</xdr:col>
      <xdr:colOff>1178239</xdr:colOff>
      <xdr:row>6</xdr:row>
      <xdr:rowOff>45509</xdr:rowOff>
    </xdr:from>
    <xdr:to>
      <xdr:col>12</xdr:col>
      <xdr:colOff>24400</xdr:colOff>
      <xdr:row>6</xdr:row>
      <xdr:rowOff>228855</xdr:rowOff>
    </xdr:to>
    <xdr:sp macro="" textlink="">
      <xdr:nvSpPr>
        <xdr:cNvPr id="59" name="ลูกศร" descr="&quot;&quot;" title="ภาพ ลูกศรชี้ขวา"/>
        <xdr:cNvSpPr>
          <a:spLocks noChangeAspect="1"/>
        </xdr:cNvSpPr>
      </xdr:nvSpPr>
      <xdr:spPr bwMode="auto">
        <a:xfrm>
          <a:off x="10998514" y="2045759"/>
          <a:ext cx="141561"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xdr:from>
      <xdr:col>11</xdr:col>
      <xdr:colOff>22782</xdr:colOff>
      <xdr:row>2</xdr:row>
      <xdr:rowOff>130672</xdr:rowOff>
    </xdr:from>
    <xdr:to>
      <xdr:col>12</xdr:col>
      <xdr:colOff>1201406</xdr:colOff>
      <xdr:row>2</xdr:row>
      <xdr:rowOff>381759</xdr:rowOff>
    </xdr:to>
    <xdr:sp macro="" textlink="">
      <xdr:nvSpPr>
        <xdr:cNvPr id="37" name="ข้อความ" descr="&quot;&quot;" title="วันที่ต้องเริ่มชำระคืนเงินกู้"/>
        <xdr:cNvSpPr txBox="1"/>
      </xdr:nvSpPr>
      <xdr:spPr>
        <a:xfrm>
          <a:off x="9395382" y="1016497"/>
          <a:ext cx="2397824" cy="251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050">
              <a:solidFill>
                <a:schemeClr val="tx2"/>
              </a:solidFill>
              <a:latin typeface="Tahoma" pitchFamily="34" charset="0"/>
              <a:ea typeface="Tahoma" pitchFamily="34" charset="0"/>
              <a:cs typeface="Tahoma" pitchFamily="34" charset="0"/>
            </a:rPr>
            <a:t>วันที่ต้องเริ่มชำระคืนเงินกู้</a:t>
          </a:r>
          <a:endParaRPr lang="en-US" sz="1050">
            <a:solidFill>
              <a:schemeClr val="tx2"/>
            </a:solidFill>
            <a:latin typeface="Tahoma" pitchFamily="34" charset="0"/>
            <a:ea typeface="Tahoma" pitchFamily="34" charset="0"/>
            <a:cs typeface="Tahoma" pitchFamily="34" charset="0"/>
          </a:endParaRPr>
        </a:p>
      </xdr:txBody>
    </xdr:sp>
    <xdr:clientData/>
  </xdr:twoCellAnchor>
  <xdr:twoCellAnchor>
    <xdr:from>
      <xdr:col>10</xdr:col>
      <xdr:colOff>804105</xdr:colOff>
      <xdr:row>0</xdr:row>
      <xdr:rowOff>161925</xdr:rowOff>
    </xdr:from>
    <xdr:to>
      <xdr:col>13</xdr:col>
      <xdr:colOff>101160</xdr:colOff>
      <xdr:row>2</xdr:row>
      <xdr:rowOff>472440</xdr:rowOff>
    </xdr:to>
    <xdr:sp macro="" textlink="">
      <xdr:nvSpPr>
        <xdr:cNvPr id="38" name="เฟรม" descr="&quot;&quot;" title="กรอบวันชำระเงินคืน (ภาพ)"/>
        <xdr:cNvSpPr/>
      </xdr:nvSpPr>
      <xdr:spPr>
        <a:xfrm>
          <a:off x="9214680" y="352425"/>
          <a:ext cx="2697480" cy="1005840"/>
        </a:xfrm>
        <a:prstGeom prst="frame">
          <a:avLst>
            <a:gd name="adj1" fmla="val 7065"/>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933449</xdr:colOff>
      <xdr:row>2</xdr:row>
      <xdr:rowOff>130672</xdr:rowOff>
    </xdr:from>
    <xdr:to>
      <xdr:col>9</xdr:col>
      <xdr:colOff>57149</xdr:colOff>
      <xdr:row>2</xdr:row>
      <xdr:rowOff>383002</xdr:rowOff>
    </xdr:to>
    <xdr:sp macro="" textlink="">
      <xdr:nvSpPr>
        <xdr:cNvPr id="28" name="ข้อความ" descr="&quot;&quot;" title="รายได้ต่อปีโดยประมาณหลังจบการศึกษา"/>
        <xdr:cNvSpPr txBox="1"/>
      </xdr:nvSpPr>
      <xdr:spPr>
        <a:xfrm>
          <a:off x="4695824" y="1016497"/>
          <a:ext cx="2809875" cy="252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a:solidFill>
                <a:schemeClr val="tx2"/>
              </a:solidFill>
              <a:latin typeface="Tahoma" pitchFamily="34" charset="0"/>
              <a:ea typeface="Tahoma" pitchFamily="34" charset="0"/>
              <a:cs typeface="Tahoma" pitchFamily="34" charset="0"/>
            </a:rPr>
            <a:t>รายได้ต่อปีโดยประมาณหลังจบการศึกษา</a:t>
          </a:r>
          <a:endParaRPr lang="en-US" sz="1100">
            <a:solidFill>
              <a:schemeClr val="tx2"/>
            </a:solidFill>
            <a:latin typeface="Tahoma" pitchFamily="34" charset="0"/>
            <a:ea typeface="Tahoma" pitchFamily="34" charset="0"/>
            <a:cs typeface="Tahoma" pitchFamily="34" charset="0"/>
          </a:endParaRPr>
        </a:p>
      </xdr:txBody>
    </xdr:sp>
    <xdr:clientData/>
  </xdr:twoCellAnchor>
  <xdr:twoCellAnchor>
    <xdr:from>
      <xdr:col>6</xdr:col>
      <xdr:colOff>19049</xdr:colOff>
      <xdr:row>0</xdr:row>
      <xdr:rowOff>164149</xdr:rowOff>
    </xdr:from>
    <xdr:to>
      <xdr:col>8</xdr:col>
      <xdr:colOff>847724</xdr:colOff>
      <xdr:row>2</xdr:row>
      <xdr:rowOff>470217</xdr:rowOff>
    </xdr:to>
    <xdr:sp macro="" textlink="">
      <xdr:nvSpPr>
        <xdr:cNvPr id="29" name="เฟรม" descr="&quot;&quot;" title="รายได้ต่อปีโดยประมาณหลังจบการศึกษา (ภาพ)"/>
        <xdr:cNvSpPr/>
      </xdr:nvSpPr>
      <xdr:spPr>
        <a:xfrm>
          <a:off x="4743449" y="354649"/>
          <a:ext cx="2695575" cy="1001393"/>
        </a:xfrm>
        <a:prstGeom prst="frame">
          <a:avLst>
            <a:gd name="adj1" fmla="val 7065"/>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11</xdr:col>
      <xdr:colOff>685800</xdr:colOff>
      <xdr:row>18</xdr:row>
      <xdr:rowOff>152401</xdr:rowOff>
    </xdr:from>
    <xdr:to>
      <xdr:col>12</xdr:col>
      <xdr:colOff>1186453</xdr:colOff>
      <xdr:row>20</xdr:row>
      <xdr:rowOff>140971</xdr:rowOff>
    </xdr:to>
    <xdr:sp macro="" textlink="ConsLoanPayback">
      <xdr:nvSpPr>
        <xdr:cNvPr id="139" name="จำนวน" descr="&quot;&quot;" title="กรอบเงินชำระคืนทั้งหมด (ภาพ)"/>
        <xdr:cNvSpPr txBox="1"/>
      </xdr:nvSpPr>
      <xdr:spPr>
        <a:xfrm>
          <a:off x="9791700" y="5419726"/>
          <a:ext cx="1719853" cy="502920"/>
        </a:xfrm>
        <a:prstGeom prst="rect">
          <a:avLst/>
        </a:prstGeom>
        <a:no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97A017B-FD65-4BC6-BCA4-FA60D3E10FCD}" type="TxLink">
            <a:rPr lang="en-US" sz="1600" b="1" i="0" u="none" strike="noStrike">
              <a:solidFill>
                <a:schemeClr val="accent3"/>
              </a:solidFill>
              <a:latin typeface="Calibri"/>
              <a:cs typeface="Calibri"/>
            </a:rPr>
            <a:pPr algn="ctr"/>
            <a:t>฿34,901.21</a:t>
          </a:fld>
          <a:endParaRPr lang="en-US" sz="1600" b="1">
            <a:solidFill>
              <a:schemeClr val="accent3"/>
            </a:solidFill>
          </a:endParaRPr>
        </a:p>
      </xdr:txBody>
    </xdr:sp>
    <xdr:clientData/>
  </xdr:twoCellAnchor>
  <xdr:twoCellAnchor editAs="oneCell">
    <xdr:from>
      <xdr:col>11</xdr:col>
      <xdr:colOff>200025</xdr:colOff>
      <xdr:row>18</xdr:row>
      <xdr:rowOff>242362</xdr:rowOff>
    </xdr:from>
    <xdr:to>
      <xdr:col>11</xdr:col>
      <xdr:colOff>428625</xdr:colOff>
      <xdr:row>20</xdr:row>
      <xdr:rowOff>29637</xdr:rowOff>
    </xdr:to>
    <xdr:sp macro="" textlink="">
      <xdr:nvSpPr>
        <xdr:cNvPr id="149" name="ลูกศร" descr="&quot;&quot;" title="ภาพ ลูกศรชี้ขวา"/>
        <xdr:cNvSpPr>
          <a:spLocks/>
        </xdr:cNvSpPr>
      </xdr:nvSpPr>
      <xdr:spPr bwMode="auto">
        <a:xfrm>
          <a:off x="9305925" y="5433487"/>
          <a:ext cx="228600" cy="301625"/>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editAs="oneCell">
    <xdr:from>
      <xdr:col>11</xdr:col>
      <xdr:colOff>200025</xdr:colOff>
      <xdr:row>20</xdr:row>
      <xdr:rowOff>254040</xdr:rowOff>
    </xdr:from>
    <xdr:to>
      <xdr:col>11</xdr:col>
      <xdr:colOff>428625</xdr:colOff>
      <xdr:row>22</xdr:row>
      <xdr:rowOff>36024</xdr:rowOff>
    </xdr:to>
    <xdr:sp macro="" textlink="">
      <xdr:nvSpPr>
        <xdr:cNvPr id="151" name="ลูกศร" descr="&quot;&quot;" title="ภาพ ลูกศรชี้ขวา"/>
        <xdr:cNvSpPr>
          <a:spLocks/>
        </xdr:cNvSpPr>
      </xdr:nvSpPr>
      <xdr:spPr bwMode="auto">
        <a:xfrm>
          <a:off x="9305925" y="5959515"/>
          <a:ext cx="228600" cy="296334"/>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xdr:from>
      <xdr:col>11</xdr:col>
      <xdr:colOff>685800</xdr:colOff>
      <xdr:row>20</xdr:row>
      <xdr:rowOff>142875</xdr:rowOff>
    </xdr:from>
    <xdr:to>
      <xdr:col>12</xdr:col>
      <xdr:colOff>1186617</xdr:colOff>
      <xdr:row>22</xdr:row>
      <xdr:rowOff>131445</xdr:rowOff>
    </xdr:to>
    <xdr:sp macro="" textlink="EstimatedMonthlySalary">
      <xdr:nvSpPr>
        <xdr:cNvPr id="140" name="จำนวน" descr="&quot;&quot;" title="กรอบรายได้หลังจากจบการศึกษา (ภาพ)"/>
        <xdr:cNvSpPr txBox="1"/>
      </xdr:nvSpPr>
      <xdr:spPr>
        <a:xfrm>
          <a:off x="9791700" y="5924550"/>
          <a:ext cx="1720017" cy="502920"/>
        </a:xfrm>
        <a:prstGeom prst="rect">
          <a:avLst/>
        </a:prstGeom>
        <a:no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57F5AF7-63CC-49E8-9125-668E7D4670CB}" type="TxLink">
            <a:rPr lang="en-US" sz="1600" b="1" i="0" u="none" strike="noStrike">
              <a:solidFill>
                <a:schemeClr val="accent3"/>
              </a:solidFill>
              <a:latin typeface="Calibri"/>
              <a:cs typeface="Calibri"/>
            </a:rPr>
            <a:pPr algn="ctr"/>
            <a:t>฿4,166.67</a:t>
          </a:fld>
          <a:endParaRPr lang="en-US" sz="1600" b="1">
            <a:solidFill>
              <a:schemeClr val="accent3"/>
            </a:solidFill>
          </a:endParaRPr>
        </a:p>
      </xdr:txBody>
    </xdr:sp>
    <xdr:clientData/>
  </xdr:twoCellAnchor>
  <xdr:twoCellAnchor editAs="oneCell">
    <xdr:from>
      <xdr:col>5</xdr:col>
      <xdr:colOff>11651</xdr:colOff>
      <xdr:row>7</xdr:row>
      <xdr:rowOff>49743</xdr:rowOff>
    </xdr:from>
    <xdr:to>
      <xdr:col>5</xdr:col>
      <xdr:colOff>127858</xdr:colOff>
      <xdr:row>7</xdr:row>
      <xdr:rowOff>233089</xdr:rowOff>
    </xdr:to>
    <xdr:sp macro="" textlink="">
      <xdr:nvSpPr>
        <xdr:cNvPr id="176" name="ลูกศร" descr="&quot;&quot;" title="ภาพ ลูกศรชี้ขวา"/>
        <xdr:cNvSpPr>
          <a:spLocks noChangeAspect="1"/>
        </xdr:cNvSpPr>
      </xdr:nvSpPr>
      <xdr:spPr bwMode="auto">
        <a:xfrm>
          <a:off x="4040726" y="2307168"/>
          <a:ext cx="116207"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editAs="oneCell">
    <xdr:from>
      <xdr:col>11</xdr:col>
      <xdr:colOff>1178239</xdr:colOff>
      <xdr:row>7</xdr:row>
      <xdr:rowOff>39159</xdr:rowOff>
    </xdr:from>
    <xdr:to>
      <xdr:col>12</xdr:col>
      <xdr:colOff>22284</xdr:colOff>
      <xdr:row>7</xdr:row>
      <xdr:rowOff>222505</xdr:rowOff>
    </xdr:to>
    <xdr:sp macro="" textlink="">
      <xdr:nvSpPr>
        <xdr:cNvPr id="177" name="ลูกศร" descr="&quot;&quot;" title="ภาพ ลูกศรชี้ขวา"/>
        <xdr:cNvSpPr>
          <a:spLocks noChangeAspect="1"/>
        </xdr:cNvSpPr>
      </xdr:nvSpPr>
      <xdr:spPr bwMode="auto">
        <a:xfrm>
          <a:off x="10998514" y="2296584"/>
          <a:ext cx="139445"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xdr:from>
      <xdr:col>13</xdr:col>
      <xdr:colOff>66675</xdr:colOff>
      <xdr:row>14</xdr:row>
      <xdr:rowOff>19051</xdr:rowOff>
    </xdr:from>
    <xdr:to>
      <xdr:col>17</xdr:col>
      <xdr:colOff>361950</xdr:colOff>
      <xdr:row>17</xdr:row>
      <xdr:rowOff>66675</xdr:rowOff>
    </xdr:to>
    <xdr:grpSp>
      <xdr:nvGrpSpPr>
        <xdr:cNvPr id="3" name="เคล็ดลับการป้อนข้อมูล" descr="ถ้าต้องการเพิ่มแถวให้กดแป้น Tab ที่เซลล์สุดท้ายของตาราง เช่น เซลล์ M16" title="เคล็ดลับการป้อนข้อมูล"/>
        <xdr:cNvGrpSpPr/>
      </xdr:nvGrpSpPr>
      <xdr:grpSpPr>
        <a:xfrm>
          <a:off x="13877925" y="4143376"/>
          <a:ext cx="1752600" cy="819149"/>
          <a:chOff x="12477750" y="4105276"/>
          <a:chExt cx="1571625" cy="819149"/>
        </a:xfrm>
      </xdr:grpSpPr>
      <xdr:sp macro="" textlink="">
        <xdr:nvSpPr>
          <xdr:cNvPr id="2" name="สี่เหลี่ยมผืนผ้า1"/>
          <xdr:cNvSpPr/>
        </xdr:nvSpPr>
        <xdr:spPr>
          <a:xfrm>
            <a:off x="12706350" y="4105276"/>
            <a:ext cx="1343025" cy="819149"/>
          </a:xfrm>
          <a:prstGeom prst="rect">
            <a:avLst/>
          </a:prstGeom>
          <a:solidFill>
            <a:schemeClr val="tx2">
              <a:lumMod val="40000"/>
              <a:lumOff val="60000"/>
            </a:schemeClr>
          </a:solidFill>
          <a:ln w="0">
            <a:noFill/>
            <a:prstDash val="solid"/>
            <a:round/>
            <a:headEnd/>
            <a:tailEnd/>
          </a:ln>
        </xdr:spPr>
        <xdr:txBody>
          <a:bodyPr vertOverflow="clip" horzOverflow="clip" lIns="182880" rtlCol="0" anchor="ctr"/>
          <a:lstStyle/>
          <a:p>
            <a:pPr algn="l"/>
            <a:r>
              <a:rPr lang="th-TH" sz="1100">
                <a:solidFill>
                  <a:schemeClr val="tx2"/>
                </a:solidFill>
                <a:latin typeface="Tahoma" pitchFamily="34" charset="0"/>
                <a:ea typeface="Tahoma" pitchFamily="34" charset="0"/>
                <a:cs typeface="Tahoma" pitchFamily="34" charset="0"/>
              </a:rPr>
              <a:t>ถ้าต้องการเพิ่มแถวให้กดแป้น </a:t>
            </a:r>
            <a:r>
              <a:rPr lang="en-US" sz="1100">
                <a:solidFill>
                  <a:schemeClr val="tx2"/>
                </a:solidFill>
                <a:latin typeface="Tahoma" pitchFamily="34" charset="0"/>
                <a:ea typeface="Tahoma" pitchFamily="34" charset="0"/>
                <a:cs typeface="Tahoma" pitchFamily="34" charset="0"/>
              </a:rPr>
              <a:t>Tab </a:t>
            </a:r>
            <a:r>
              <a:rPr lang="th-TH" sz="1100">
                <a:solidFill>
                  <a:schemeClr val="tx2"/>
                </a:solidFill>
                <a:latin typeface="Tahoma" pitchFamily="34" charset="0"/>
                <a:ea typeface="Tahoma" pitchFamily="34" charset="0"/>
                <a:cs typeface="Tahoma" pitchFamily="34" charset="0"/>
              </a:rPr>
              <a:t>ที่เซลล์สุดท้ายของตาราง เช่น เซลล์ </a:t>
            </a:r>
            <a:r>
              <a:rPr lang="en-US" sz="1100">
                <a:solidFill>
                  <a:schemeClr val="tx2"/>
                </a:solidFill>
                <a:latin typeface="Tahoma" pitchFamily="34" charset="0"/>
                <a:ea typeface="Tahoma" pitchFamily="34" charset="0"/>
                <a:cs typeface="Tahoma" pitchFamily="34" charset="0"/>
              </a:rPr>
              <a:t>M16</a:t>
            </a:r>
          </a:p>
        </xdr:txBody>
      </xdr:sp>
      <xdr:sp macro="" textlink="">
        <xdr:nvSpPr>
          <xdr:cNvPr id="18" name="ลูกศร" descr="&quot;&quot;" title="ภาพ ลูกศรชี้ขวา"/>
          <xdr:cNvSpPr>
            <a:spLocks/>
          </xdr:cNvSpPr>
        </xdr:nvSpPr>
        <xdr:spPr bwMode="auto">
          <a:xfrm flipH="1">
            <a:off x="12477750" y="4362451"/>
            <a:ext cx="228600" cy="301625"/>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grpSp>
    <xdr:clientData fPrintsWithSheet="0"/>
  </xdr:twoCellAnchor>
</xdr:wsDr>
</file>

<file path=xl/tables/table1.xml><?xml version="1.0" encoding="utf-8"?>
<table xmlns="http://schemas.openxmlformats.org/spreadsheetml/2006/main" id="1" name="CollegeLoans" displayName="CollegeLoans" ref="C12:M17" totalsRowCount="1" headerRowDxfId="24" dataDxfId="23" totalsRowDxfId="22">
  <tableColumns count="11">
    <tableColumn id="1" name="หมายเลขการกู้ยืม" totalsRowLabel="ผลรวม" dataDxfId="21" totalsRowDxfId="20"/>
    <tableColumn id="3" name="ผู้ให้กู้" dataDxfId="19" totalsRowDxfId="18"/>
    <tableColumn id="6" name="จำนวนเงินกู้" totalsRowFunction="sum" dataDxfId="17" totalsRowDxfId="16"/>
    <tableColumn id="7" name="อัตราดอกเบี้ยรายปี" dataDxfId="15" totalsRowDxfId="14"/>
    <tableColumn id="4" name="วันที่เริ่มต้น" dataDxfId="13" totalsRowDxfId="12"/>
    <tableColumn id="9" name="ระยะเวลา (ปี)" dataDxfId="11" totalsRowDxfId="10"/>
    <tableColumn id="5" name="วันสิ้นสุด" dataDxfId="9" totalsRowDxfId="8">
      <calculatedColumnFormula>IF(AND(CollegeLoans[[#This Row],[วันที่เริ่มต้น]]&gt;0,CollegeLoans[[#This Row],[ระยะเวลา (ปี)]]&gt;0),EDATE(CollegeLoans[[#This Row],[วันที่เริ่มต้น]],CollegeLoans[[#This Row],[ระยะเวลา (ปี)]]*12),"")</calculatedColumnFormula>
    </tableColumn>
    <tableColumn id="8" name="ยอดชำระคืนต่อเดือนในปัจจุบัน" totalsRowFunction="sum" dataDxfId="7" totalsRowDxfId="6">
      <calculatedColumnFormula>IF(AND(LoanStartLToday,COUNT(CollegeLoans[[#This Row],[จำนวนเงินกู้]:[ระยะเวลา (ปี)]])=4,CollegeLoans[[#This Row],[วันที่เริ่มต้น]]&lt;TODAY()),PMT(CollegeLoans[[#This Row],[อัตราดอกเบี้ยรายปี]]/12,CollegeLoans[[#This Row],[ระยะเวลา (ปี)]]*12,-CollegeLoans[[#This Row],[จำนวนเงินกู้]],0,0),"")</calculatedColumnFormula>
    </tableColumn>
    <tableColumn id="13" name="ดอกเบี้ยทั้งหมด" totalsRowFunction="sum" dataDxfId="5" totalsRowDxfId="4">
      <calculatedColumnFormula>IFERROR((CollegeLoans[[#This Row],[ยอดชำระคืนตามกำหนด]]*(CollegeLoans[[#This Row],[ระยะเวลา (ปี)]]*12))-CollegeLoans[[#This Row],[จำนวนเงินกู้]],"")</calculatedColumnFormula>
    </tableColumn>
    <tableColumn id="11" name="ยอดชำระคืนตามกำหนด" totalsRowFunction="sum" dataDxfId="3" totalsRowDxfId="2">
      <calculatedColumnFormula>IF(COUNTA(CollegeLoans[[#This Row],[จำนวนเงินกู้]:[ระยะเวลา (ปี)]])&lt;&gt;4,"",PMT(CollegeLoans[[#This Row],[อัตราดอกเบี้ยรายปี]]/12,CollegeLoans[[#This Row],[ระยะเวลา (ปี)]]*12,-CollegeLoans[[#This Row],[จำนวนเงินกู้]],0,0))</calculatedColumnFormula>
    </tableColumn>
    <tableColumn id="2" name="ยอดชำระคืนต่อปี" totalsRowFunction="sum" dataDxfId="1" totalsRowDxfId="0">
      <calculatedColumnFormula>IFERROR(CollegeLoans[[#This Row],[ยอดชำระคืนตามกำหนด]]*12,"")</calculatedColumnFormula>
    </tableColumn>
  </tableColumns>
  <tableStyleInfo name="College Loan Calculator" showFirstColumn="0" showLastColumn="0" showRowStripes="1" showColumnStripes="0"/>
  <extLst>
    <ext xmlns:x14="http://schemas.microsoft.com/office/spreadsheetml/2009/9/main" uri="{504A1905-F514-4f6f-8877-14C23A59335A}">
      <x14:table altText="Loan Details" altTextSummary="Summary of loan information for each loan: General Loan Details, such as Loan No, Lender, Loan Amount, and Annual Interest rate, Loan Payback Data, such as Beginning Date, Length of Loan in Years, and Payment Details, such as Current Payment, Total Interest, Scheduled Payment, and Annual Payment. "/>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N24"/>
  <sheetViews>
    <sheetView showGridLines="0" tabSelected="1" zoomScaleNormal="100" workbookViewId="0"/>
  </sheetViews>
  <sheetFormatPr defaultRowHeight="20.25" customHeight="1"/>
  <cols>
    <col min="1" max="2" width="2.28515625" style="2" customWidth="1"/>
    <col min="3" max="3" width="20.7109375" style="2" customWidth="1"/>
    <col min="4" max="4" width="31.42578125" style="2" customWidth="1"/>
    <col min="5" max="5" width="16.7109375" style="2" customWidth="1"/>
    <col min="6" max="6" width="14.42578125" style="2" customWidth="1"/>
    <col min="7" max="7" width="15.85546875" style="2" customWidth="1"/>
    <col min="8" max="8" width="12.28515625" style="2" customWidth="1"/>
    <col min="9" max="9" width="12.85546875" style="2" customWidth="1"/>
    <col min="10" max="10" width="17" style="2" customWidth="1"/>
    <col min="11" max="11" width="16" style="2" customWidth="1"/>
    <col min="12" max="12" width="19.42578125" style="2" customWidth="1"/>
    <col min="13" max="13" width="25.85546875" style="2" customWidth="1"/>
    <col min="14" max="14" width="2" style="2" customWidth="1"/>
    <col min="15" max="15" width="1.5703125" style="2" customWidth="1"/>
    <col min="16" max="16384" width="9.140625" style="2"/>
  </cols>
  <sheetData>
    <row r="1" spans="1:14" ht="20.25" customHeight="1">
      <c r="A1" s="1"/>
    </row>
    <row r="2" spans="1:14" ht="39.75" customHeight="1">
      <c r="B2" s="62" t="s">
        <v>4</v>
      </c>
      <c r="C2" s="62"/>
      <c r="D2" s="62"/>
      <c r="G2" s="60">
        <v>50000</v>
      </c>
      <c r="H2" s="60"/>
      <c r="I2" s="60"/>
      <c r="J2" s="3"/>
      <c r="L2" s="61">
        <v>239000</v>
      </c>
      <c r="M2" s="61"/>
    </row>
    <row r="3" spans="1:14" ht="39.75" customHeight="1">
      <c r="B3" s="59" t="s">
        <v>5</v>
      </c>
      <c r="C3" s="59"/>
      <c r="D3" s="59"/>
      <c r="G3" s="60"/>
      <c r="H3" s="60"/>
      <c r="I3" s="60"/>
      <c r="J3" s="3"/>
      <c r="L3" s="61"/>
      <c r="M3" s="61"/>
    </row>
    <row r="4" spans="1:14" ht="20.25" customHeight="1">
      <c r="B4" s="4"/>
      <c r="C4" s="4"/>
      <c r="D4" s="4"/>
      <c r="E4" s="4"/>
      <c r="F4" s="4"/>
      <c r="G4" s="4"/>
      <c r="H4" s="4"/>
      <c r="I4" s="4"/>
      <c r="J4" s="4"/>
      <c r="K4" s="4"/>
      <c r="L4" s="4"/>
      <c r="M4" s="4"/>
    </row>
    <row r="5" spans="1:14" ht="25.5" customHeight="1">
      <c r="B5" s="5" t="s">
        <v>6</v>
      </c>
      <c r="C5" s="6"/>
      <c r="D5" s="6"/>
      <c r="E5" s="6"/>
      <c r="F5" s="6"/>
      <c r="G5" s="6"/>
      <c r="H5" s="6"/>
      <c r="I5" s="6"/>
      <c r="J5" s="6"/>
      <c r="K5" s="6"/>
      <c r="L5" s="6"/>
      <c r="M5" s="6"/>
      <c r="N5" s="6"/>
    </row>
    <row r="6" spans="1:14" ht="12" customHeight="1"/>
    <row r="7" spans="1:14" ht="20.25" customHeight="1">
      <c r="C7" s="7" t="s">
        <v>30</v>
      </c>
      <c r="F7" s="63">
        <f ca="1">CollegeLoans[[#Totals],[ยอดชำระคืนต่อเดือนในปัจจุบัน]]</f>
        <v>0</v>
      </c>
      <c r="G7" s="63"/>
      <c r="I7" s="53" t="s">
        <v>31</v>
      </c>
      <c r="M7" s="52">
        <f>CollegeLoans[[#Totals],[ยอดชำระคืนตามกำหนด]]</f>
        <v>328.58590726058833</v>
      </c>
      <c r="N7" s="8"/>
    </row>
    <row r="8" spans="1:14" ht="20.25" customHeight="1">
      <c r="C8" s="9" t="s">
        <v>7</v>
      </c>
      <c r="D8" s="10"/>
      <c r="F8" s="64">
        <f ca="1">CollegeLoans[[#Totals],[ยอดชำระคืนต่อเดือนในปัจจุบัน]]/EstimatedMonthlySalary</f>
        <v>0</v>
      </c>
      <c r="G8" s="64"/>
      <c r="I8" s="9" t="s">
        <v>7</v>
      </c>
      <c r="M8" s="11">
        <f>CollegeLoans[[#Totals],[ยอดชำระคืนตามกำหนด]]/EstimatedMonthlySalary</f>
        <v>7.8860617742541189E-2</v>
      </c>
      <c r="N8" s="12"/>
    </row>
    <row r="9" spans="1:14" ht="6.75" customHeight="1">
      <c r="B9" s="4"/>
      <c r="C9" s="4"/>
      <c r="D9" s="4"/>
      <c r="E9" s="13"/>
      <c r="F9" s="14"/>
      <c r="G9" s="4"/>
      <c r="H9" s="4"/>
      <c r="I9" s="4"/>
      <c r="J9" s="4"/>
      <c r="K9" s="4"/>
      <c r="L9" s="4"/>
      <c r="M9" s="4"/>
    </row>
    <row r="10" spans="1:14" ht="20.25" customHeight="1">
      <c r="B10" s="15"/>
      <c r="C10" s="15"/>
      <c r="D10" s="15"/>
      <c r="E10" s="16"/>
      <c r="F10" s="17"/>
      <c r="G10" s="15"/>
      <c r="H10" s="15"/>
      <c r="I10" s="15"/>
      <c r="J10" s="15"/>
      <c r="K10" s="15"/>
      <c r="L10" s="15"/>
      <c r="M10" s="15"/>
    </row>
    <row r="11" spans="1:14" ht="23.25" customHeight="1">
      <c r="C11" s="55" t="s">
        <v>8</v>
      </c>
      <c r="D11" s="55"/>
      <c r="E11" s="55"/>
      <c r="F11" s="56"/>
      <c r="G11" s="54" t="s">
        <v>9</v>
      </c>
      <c r="H11" s="55"/>
      <c r="I11" s="56"/>
      <c r="J11" s="55" t="s">
        <v>10</v>
      </c>
      <c r="K11" s="58"/>
      <c r="L11" s="58"/>
      <c r="M11" s="58"/>
    </row>
    <row r="12" spans="1:14" ht="36" customHeight="1">
      <c r="C12" s="18" t="s">
        <v>11</v>
      </c>
      <c r="D12" s="15" t="s">
        <v>12</v>
      </c>
      <c r="E12" s="19" t="s">
        <v>13</v>
      </c>
      <c r="F12" s="20" t="s">
        <v>14</v>
      </c>
      <c r="G12" s="21" t="s">
        <v>15</v>
      </c>
      <c r="H12" s="19" t="s">
        <v>16</v>
      </c>
      <c r="I12" s="20" t="s">
        <v>17</v>
      </c>
      <c r="J12" s="19" t="s">
        <v>18</v>
      </c>
      <c r="K12" s="19" t="s">
        <v>19</v>
      </c>
      <c r="L12" s="19" t="s">
        <v>20</v>
      </c>
      <c r="M12" s="19" t="s">
        <v>21</v>
      </c>
    </row>
    <row r="13" spans="1:14" ht="20.25" customHeight="1">
      <c r="C13" s="18" t="s">
        <v>0</v>
      </c>
      <c r="D13" s="22" t="s">
        <v>22</v>
      </c>
      <c r="E13" s="23">
        <v>10000</v>
      </c>
      <c r="F13" s="24">
        <v>0.05</v>
      </c>
      <c r="G13" s="25">
        <v>238961</v>
      </c>
      <c r="H13" s="26">
        <v>10</v>
      </c>
      <c r="I13" s="27">
        <f>IF(AND(CollegeLoans[[#This Row],[วันที่เริ่มต้น]]&gt;0,CollegeLoans[[#This Row],[ระยะเวลา (ปี)]]&gt;0),EDATE(CollegeLoans[[#This Row],[วันที่เริ่มต้น]],CollegeLoans[[#This Row],[ระยะเวลา (ปี)]]*12),"")</f>
        <v>242614</v>
      </c>
      <c r="J13" s="28" t="str">
        <f ca="1">IF(AND(LoanStartLToday,COUNT(CollegeLoans[[#This Row],[จำนวนเงินกู้]:[ระยะเวลา (ปี)]])=4,CollegeLoans[[#This Row],[วันที่เริ่มต้น]]&lt;TODAY()),PMT(CollegeLoans[[#This Row],[อัตราดอกเบี้ยรายปี]]/12,CollegeLoans[[#This Row],[ระยะเวลา (ปี)]]*12,-CollegeLoans[[#This Row],[จำนวนเงินกู้]],0,0),"")</f>
        <v/>
      </c>
      <c r="K13" s="23">
        <f>IFERROR((CollegeLoans[[#This Row],[ยอดชำระคืนตามกำหนด]]*(CollegeLoans[[#This Row],[ระยะเวลา (ปี)]]*12))-CollegeLoans[[#This Row],[จำนวนเงินกู้]],"")</f>
        <v>2727.8618286890287</v>
      </c>
      <c r="L13" s="29">
        <f>IF(COUNTA(CollegeLoans[[#This Row],[จำนวนเงินกู้]:[ระยะเวลา (ปี)]])&lt;&gt;4,"",PMT(CollegeLoans[[#This Row],[อัตราดอกเบี้ยรายปี]]/12,CollegeLoans[[#This Row],[ระยะเวลา (ปี)]]*12,-CollegeLoans[[#This Row],[จำนวนเงินกู้]],0,0))</f>
        <v>106.06551523907524</v>
      </c>
      <c r="M13" s="23">
        <f>IFERROR(CollegeLoans[[#This Row],[ยอดชำระคืนตามกำหนด]]*12,"")</f>
        <v>1272.7861828689029</v>
      </c>
    </row>
    <row r="14" spans="1:14" ht="20.25" customHeight="1">
      <c r="C14" s="18" t="s">
        <v>1</v>
      </c>
      <c r="D14" s="22" t="s">
        <v>23</v>
      </c>
      <c r="E14" s="23">
        <v>8000</v>
      </c>
      <c r="F14" s="24">
        <v>0.05</v>
      </c>
      <c r="G14" s="25">
        <v>238991</v>
      </c>
      <c r="H14" s="26">
        <v>10</v>
      </c>
      <c r="I14" s="27">
        <f>IF(AND(CollegeLoans[[#This Row],[วันที่เริ่มต้น]]&gt;0,CollegeLoans[[#This Row],[ระยะเวลา (ปี)]]&gt;0),EDATE(CollegeLoans[[#This Row],[วันที่เริ่มต้น]],CollegeLoans[[#This Row],[ระยะเวลา (ปี)]]*12),"")</f>
        <v>242644</v>
      </c>
      <c r="J14" s="28" t="str">
        <f ca="1">IF(AND(LoanStartLToday,COUNT(CollegeLoans[[#This Row],[จำนวนเงินกู้]:[ระยะเวลา (ปี)]])=4,CollegeLoans[[#This Row],[วันที่เริ่มต้น]]&lt;TODAY()),PMT(CollegeLoans[[#This Row],[อัตราดอกเบี้ยรายปี]]/12,CollegeLoans[[#This Row],[ระยะเวลา (ปี)]]*12,-CollegeLoans[[#This Row],[จำนวนเงินกู้]],0,0),"")</f>
        <v/>
      </c>
      <c r="K14" s="23">
        <f>IFERROR((CollegeLoans[[#This Row],[ยอดชำระคืนตามกำหนด]]*(CollegeLoans[[#This Row],[ระยะเวลา (ปี)]]*12))-CollegeLoans[[#This Row],[จำนวนเงินกู้]],"")</f>
        <v>2182.289462951223</v>
      </c>
      <c r="L14" s="29">
        <f>IF(COUNTA(CollegeLoans[[#This Row],[จำนวนเงินกู้]:[ระยะเวลา (ปี)]])&lt;&gt;4,"",PMT(CollegeLoans[[#This Row],[อัตราดอกเบี้ยรายปี]]/12,CollegeLoans[[#This Row],[ระยะเวลา (ปี)]]*12,-CollegeLoans[[#This Row],[จำนวนเงินกู้]],0,0))</f>
        <v>84.852412191260186</v>
      </c>
      <c r="M14" s="23">
        <f>IFERROR(CollegeLoans[[#This Row],[ยอดชำระคืนตามกำหนด]]*12,"")</f>
        <v>1018.2289462951222</v>
      </c>
    </row>
    <row r="15" spans="1:14" ht="20.25" customHeight="1">
      <c r="C15" s="18" t="s">
        <v>2</v>
      </c>
      <c r="D15" s="22" t="s">
        <v>24</v>
      </c>
      <c r="E15" s="23">
        <v>6000</v>
      </c>
      <c r="F15" s="24">
        <v>4.4999999999999998E-2</v>
      </c>
      <c r="G15" s="25">
        <v>239295</v>
      </c>
      <c r="H15" s="26">
        <v>10</v>
      </c>
      <c r="I15" s="27">
        <f>IF(AND(CollegeLoans[[#This Row],[วันที่เริ่มต้น]]&gt;0,CollegeLoans[[#This Row],[ระยะเวลา (ปี)]]&gt;0),EDATE(CollegeLoans[[#This Row],[วันที่เริ่มต้น]],CollegeLoans[[#This Row],[ระยะเวลา (ปี)]]*12),"")</f>
        <v>242948</v>
      </c>
      <c r="J15" s="28" t="str">
        <f ca="1">IF(AND(LoanStartLToday,COUNT(CollegeLoans[[#This Row],[จำนวนเงินกู้]:[ระยะเวลา (ปี)]])=4,CollegeLoans[[#This Row],[วันที่เริ่มต้น]]&lt;TODAY()),PMT(CollegeLoans[[#This Row],[อัตราดอกเบี้ยรายปี]]/12,CollegeLoans[[#This Row],[ระยะเวลา (ปี)]]*12,-CollegeLoans[[#This Row],[จำนวนเงินกู้]],0,0),"")</f>
        <v/>
      </c>
      <c r="K15" s="23">
        <f>IFERROR((CollegeLoans[[#This Row],[ยอดชำระคืนตามกำหนด]]*(CollegeLoans[[#This Row],[ระยะเวลา (ปี)]]*12))-CollegeLoans[[#This Row],[จำนวนเงินกู้]],"")</f>
        <v>1461.9654305051017</v>
      </c>
      <c r="L15" s="29">
        <f>IF(COUNTA(CollegeLoans[[#This Row],[จำนวนเงินกู้]:[ระยะเวลา (ปี)]])&lt;&gt;4,"",PMT(CollegeLoans[[#This Row],[อัตราดอกเบี้ยรายปี]]/12,CollegeLoans[[#This Row],[ระยะเวลา (ปี)]]*12,-CollegeLoans[[#This Row],[จำนวนเงินกู้]],0,0))</f>
        <v>62.183045254209183</v>
      </c>
      <c r="M15" s="23">
        <f>IFERROR(CollegeLoans[[#This Row],[ยอดชำระคืนตามกำหนด]]*12,"")</f>
        <v>746.19654305051017</v>
      </c>
    </row>
    <row r="16" spans="1:14" ht="20.25" customHeight="1">
      <c r="C16" s="18" t="s">
        <v>3</v>
      </c>
      <c r="D16" s="22" t="s">
        <v>25</v>
      </c>
      <c r="E16" s="23">
        <v>4000</v>
      </c>
      <c r="F16" s="24">
        <v>0.05</v>
      </c>
      <c r="G16" s="25">
        <v>239356</v>
      </c>
      <c r="H16" s="26">
        <v>5</v>
      </c>
      <c r="I16" s="27">
        <f>IF(AND(CollegeLoans[[#This Row],[วันที่เริ่มต้น]]&gt;0,CollegeLoans[[#This Row],[ระยะเวลา (ปี)]]&gt;0),EDATE(CollegeLoans[[#This Row],[วันที่เริ่มต้น]],CollegeLoans[[#This Row],[ระยะเวลา (ปี)]]*12),"")</f>
        <v>241183</v>
      </c>
      <c r="J16" s="28" t="str">
        <f ca="1">IF(AND(LoanStartLToday,COUNT(CollegeLoans[[#This Row],[จำนวนเงินกู้]:[ระยะเวลา (ปี)]])=4,CollegeLoans[[#This Row],[วันที่เริ่มต้น]]&lt;TODAY()),PMT(CollegeLoans[[#This Row],[อัตราดอกเบี้ยรายปี]]/12,CollegeLoans[[#This Row],[ระยะเวลา (ปี)]]*12,-CollegeLoans[[#This Row],[จำนวนเงินกู้]],0,0),"")</f>
        <v/>
      </c>
      <c r="K16" s="23">
        <f>IFERROR((CollegeLoans[[#This Row],[ยอดชำระคืนตามกำหนด]]*(CollegeLoans[[#This Row],[ระยะเวลา (ปี)]]*12))-CollegeLoans[[#This Row],[จำนวนเงินกู้]],"")</f>
        <v>529.09607456262438</v>
      </c>
      <c r="L16" s="29">
        <f>IF(COUNTA(CollegeLoans[[#This Row],[จำนวนเงินกู้]:[ระยะเวลา (ปี)]])&lt;&gt;4,"",PMT(CollegeLoans[[#This Row],[อัตราดอกเบี้ยรายปี]]/12,CollegeLoans[[#This Row],[ระยะเวลา (ปี)]]*12,-CollegeLoans[[#This Row],[จำนวนเงินกู้]],0,0))</f>
        <v>75.484934576043742</v>
      </c>
      <c r="M16" s="23">
        <f>IFERROR(CollegeLoans[[#This Row],[ยอดชำระคืนตามกำหนด]]*12,"")</f>
        <v>905.8192149125249</v>
      </c>
    </row>
    <row r="17" spans="3:13" ht="20.25" customHeight="1">
      <c r="C17" s="30" t="s">
        <v>26</v>
      </c>
      <c r="D17" s="31"/>
      <c r="E17" s="32">
        <f>SUBTOTAL(109,CollegeLoans[จำนวนเงินกู้])</f>
        <v>28000</v>
      </c>
      <c r="F17" s="33"/>
      <c r="G17" s="34"/>
      <c r="H17" s="31"/>
      <c r="I17" s="35"/>
      <c r="J17" s="36">
        <f ca="1">SUBTOTAL(109,CollegeLoans[ยอดชำระคืนต่อเดือนในปัจจุบัน])</f>
        <v>0</v>
      </c>
      <c r="K17" s="32">
        <f>SUBTOTAL(109,CollegeLoans[ดอกเบี้ยทั้งหมด])</f>
        <v>6901.2127967079778</v>
      </c>
      <c r="L17" s="37">
        <f>SUBTOTAL(109,CollegeLoans[ยอดชำระคืนตามกำหนด])</f>
        <v>328.58590726058833</v>
      </c>
      <c r="M17" s="32">
        <f>SUBTOTAL(109,CollegeLoans[ยอดชำระคืนต่อปี])</f>
        <v>3943.0308871270599</v>
      </c>
    </row>
    <row r="18" spans="3:13" ht="20.25" customHeight="1">
      <c r="C18" s="38" t="s">
        <v>27</v>
      </c>
      <c r="D18" s="39"/>
      <c r="E18" s="40">
        <f>AVERAGE(CollegeLoans[จำนวนเงินกู้])</f>
        <v>7000</v>
      </c>
      <c r="F18" s="41">
        <f>AVERAGE(CollegeLoans[อัตราดอกเบี้ยรายปี])</f>
        <v>4.8750000000000002E-2</v>
      </c>
      <c r="G18" s="42"/>
      <c r="H18" s="42"/>
      <c r="I18" s="41"/>
      <c r="J18" s="43"/>
      <c r="K18" s="40">
        <f>AVERAGE(CollegeLoans[ดอกเบี้ยทั้งหมด])</f>
        <v>1725.3031991769944</v>
      </c>
      <c r="L18" s="44"/>
      <c r="M18" s="40">
        <f>AVERAGE(CollegeLoans[ยอดชำระคืนต่อปี])</f>
        <v>985.75772178176499</v>
      </c>
    </row>
    <row r="19" spans="3:13" ht="20.25" customHeight="1">
      <c r="C19" s="57"/>
      <c r="D19" s="57"/>
      <c r="E19" s="57"/>
      <c r="F19" s="57"/>
      <c r="G19" s="57"/>
      <c r="H19" s="57"/>
      <c r="I19" s="57"/>
      <c r="J19" s="57"/>
      <c r="K19" s="57"/>
      <c r="L19" s="57"/>
      <c r="M19" s="57"/>
    </row>
    <row r="20" spans="3:13" ht="20.25" customHeight="1">
      <c r="C20" s="45"/>
      <c r="D20" s="45"/>
      <c r="E20" s="45"/>
      <c r="F20" s="45"/>
      <c r="G20" s="46"/>
      <c r="H20" s="46"/>
      <c r="I20" s="46"/>
      <c r="J20" s="46"/>
      <c r="K20" s="47" t="s">
        <v>28</v>
      </c>
      <c r="L20" s="45"/>
      <c r="M20" s="48">
        <f>CollegeLoans[[#Totals],[จำนวนเงินกู้]]+CollegeLoans[[#Totals],[ดอกเบี้ยทั้งหมด]]</f>
        <v>34901.21279670798</v>
      </c>
    </row>
    <row r="21" spans="3:13" ht="20.25" customHeight="1">
      <c r="C21" s="45"/>
      <c r="D21" s="45"/>
      <c r="E21" s="45"/>
      <c r="F21" s="45"/>
      <c r="G21" s="45"/>
      <c r="H21" s="45"/>
      <c r="I21" s="45"/>
      <c r="J21" s="45"/>
      <c r="K21" s="45"/>
      <c r="L21" s="45"/>
      <c r="M21" s="45"/>
    </row>
    <row r="22" spans="3:13" ht="20.25" customHeight="1">
      <c r="C22" s="49"/>
      <c r="D22" s="49"/>
      <c r="E22" s="45"/>
      <c r="F22" s="46"/>
      <c r="G22" s="46"/>
      <c r="H22" s="46"/>
      <c r="I22" s="46"/>
      <c r="J22" s="46"/>
      <c r="K22" s="50" t="s">
        <v>29</v>
      </c>
      <c r="L22" s="45"/>
      <c r="M22" s="48">
        <f>(EstimatedAnnualSalary/12)</f>
        <v>4166.666666666667</v>
      </c>
    </row>
    <row r="23" spans="3:13" ht="20.25" customHeight="1">
      <c r="C23" s="45"/>
      <c r="D23" s="45"/>
      <c r="E23" s="46"/>
      <c r="F23" s="46"/>
      <c r="G23" s="46"/>
      <c r="H23" s="46"/>
      <c r="I23" s="46"/>
      <c r="J23" s="46"/>
      <c r="K23" s="45"/>
      <c r="L23" s="48"/>
      <c r="M23" s="48"/>
    </row>
    <row r="24" spans="3:13" ht="20.25" customHeight="1">
      <c r="C24" s="45"/>
      <c r="D24" s="45"/>
      <c r="E24" s="45"/>
      <c r="F24" s="51"/>
      <c r="G24" s="45"/>
      <c r="H24" s="45"/>
      <c r="I24" s="45"/>
      <c r="J24" s="45"/>
      <c r="K24" s="45"/>
      <c r="L24" s="45"/>
      <c r="M24" s="45"/>
    </row>
  </sheetData>
  <mergeCells count="10">
    <mergeCell ref="G11:I11"/>
    <mergeCell ref="C11:F11"/>
    <mergeCell ref="C19:M19"/>
    <mergeCell ref="J11:M11"/>
    <mergeCell ref="B3:D3"/>
    <mergeCell ref="G2:I3"/>
    <mergeCell ref="L2:M3"/>
    <mergeCell ref="B2:D2"/>
    <mergeCell ref="F7:G7"/>
    <mergeCell ref="F8:G8"/>
  </mergeCells>
  <phoneticPr fontId="21"/>
  <dataValidations count="2">
    <dataValidation type="whole" operator="greaterThanOrEqual" allowBlank="1" showInputMessage="1" showErrorMessage="1" sqref="H13:H16">
      <formula1>0</formula1>
    </dataValidation>
    <dataValidation operator="greaterThanOrEqual" allowBlank="1" showInputMessage="1" showErrorMessage="1" sqref="I13:K16"/>
  </dataValidations>
  <pageMargins left="0.25" right="0.25" top="0.75" bottom="0.75" header="0.3" footer="0.3"/>
  <pageSetup fitToHeight="0" orientation="landscape" r:id="rId1"/>
  <drawing r:id="rId2"/>
  <tableParts count="1">
    <tablePart r:id="rId3"/>
  </tableParts>
  <extLst>
    <ext xmlns:x14="http://schemas.microsoft.com/office/spreadsheetml/2009/9/main" uri="{05C60535-1F16-4fd2-B633-F4F36F0B64E0}">
      <x14:sparklineGroups xmlns:xm="http://schemas.microsoft.com/office/excel/2006/main">
        <x14:sparklineGroup type="column" displayEmptyCellsAs="gap">
          <x14:colorSeries theme="0"/>
          <x14:colorNegative theme="5"/>
          <x14:colorAxis rgb="FF000000"/>
          <x14:colorMarkers theme="4" tint="-0.499984740745262"/>
          <x14:colorFirst theme="4" tint="0.39997558519241921"/>
          <x14:colorLast theme="4" tint="0.39997558519241921"/>
          <x14:colorHigh theme="4"/>
          <x14:colorLow theme="4"/>
          <x14:sparklines>
            <x14:sparkline>
              <xm:f>เครื่องคำนวณเงินกู้!L13:L16</xm:f>
              <xm:sqref>L18</xm:sqref>
            </x14:sparkline>
            <x14:sparkline>
              <xm:f>เครื่องคำนวณเงินกู้!J13:J16</xm:f>
              <xm:sqref>J18</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D0CEEBE0F37842489D6D993FE8FD8A0604009474E9FCFE7DB94596F9220168507702" ma:contentTypeVersion="56" ma:contentTypeDescription="Create a new document." ma:contentTypeScope="" ma:versionID="0c5f6e950f74e8da822328d5552083a0">
  <xsd:schema xmlns:xsd="http://www.w3.org/2001/XMLSchema" xmlns:xs="http://www.w3.org/2001/XMLSchema" xmlns:p="http://schemas.microsoft.com/office/2006/metadata/properties" xmlns:ns2="c0164e30-f6e2-4fcb-a5e1-373c3bc191c6" targetNamespace="http://schemas.microsoft.com/office/2006/metadata/properties" ma:root="true" ma:fieldsID="f53ec9386c10af17528d9cdb678f9f90" ns2:_="">
    <xsd:import namespace="c0164e30-f6e2-4fcb-a5e1-373c3bc191c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164e30-f6e2-4fcb-a5e1-373c3bc191c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bb7ccf3-6c22-489f-873a-b77aa244ba62}"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95283750-1901-4DB4-A125-8ACBF66C0279}" ma:internalName="CSXSubmissionMarket" ma:readOnly="false" ma:showField="MarketName" ma:web="c0164e30-f6e2-4fcb-a5e1-373c3bc191c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5ebe6e9-1361-43dd-b4ff-d2862b9e8983}"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F856932-3D43-4527-996A-E8B3B7B1C37C}" ma:internalName="InProjectListLookup" ma:readOnly="true" ma:showField="InProjectList"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8a85794d-7d47-4106-8b88-9e96b447aed3}"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F856932-3D43-4527-996A-E8B3B7B1C37C}" ma:internalName="LastCompleteVersionLookup" ma:readOnly="true" ma:showField="LastCompleteVersion"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F856932-3D43-4527-996A-E8B3B7B1C37C}" ma:internalName="LastPreviewErrorLookup" ma:readOnly="true" ma:showField="LastPreviewError"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F856932-3D43-4527-996A-E8B3B7B1C37C}" ma:internalName="LastPreviewResultLookup" ma:readOnly="true" ma:showField="LastPreviewResult"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F856932-3D43-4527-996A-E8B3B7B1C37C}" ma:internalName="LastPreviewAttemptDateLookup" ma:readOnly="true" ma:showField="LastPreviewAttemptDate"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F856932-3D43-4527-996A-E8B3B7B1C37C}" ma:internalName="LastPreviewedByLookup" ma:readOnly="true" ma:showField="LastPreviewedBy"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F856932-3D43-4527-996A-E8B3B7B1C37C}" ma:internalName="LastPreviewTimeLookup" ma:readOnly="true" ma:showField="LastPreviewTime"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F856932-3D43-4527-996A-E8B3B7B1C37C}" ma:internalName="LastPreviewVersionLookup" ma:readOnly="true" ma:showField="LastPreviewVersion"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F856932-3D43-4527-996A-E8B3B7B1C37C}" ma:internalName="LastPublishErrorLookup" ma:readOnly="true" ma:showField="LastPublishError"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F856932-3D43-4527-996A-E8B3B7B1C37C}" ma:internalName="LastPublishResultLookup" ma:readOnly="true" ma:showField="LastPublishResult"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F856932-3D43-4527-996A-E8B3B7B1C37C}" ma:internalName="LastPublishAttemptDateLookup" ma:readOnly="true" ma:showField="LastPublishAttemptDate"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F856932-3D43-4527-996A-E8B3B7B1C37C}" ma:internalName="LastPublishedByLookup" ma:readOnly="true" ma:showField="LastPublishedBy"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F856932-3D43-4527-996A-E8B3B7B1C37C}" ma:internalName="LastPublishTimeLookup" ma:readOnly="true" ma:showField="LastPublishTime"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F856932-3D43-4527-996A-E8B3B7B1C37C}" ma:internalName="LastPublishVersionLookup" ma:readOnly="true" ma:showField="LastPublishVersion"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8EFD8EBB-05C5-42ED-949E-5798BCB984B6}" ma:internalName="LocLastLocAttemptVersionLookup" ma:readOnly="false" ma:showField="LastLocAttemptVersion" ma:web="c0164e30-f6e2-4fcb-a5e1-373c3bc191c6">
      <xsd:simpleType>
        <xsd:restriction base="dms:Lookup"/>
      </xsd:simpleType>
    </xsd:element>
    <xsd:element name="LocLastLocAttemptVersionTypeLookup" ma:index="71" nillable="true" ma:displayName="Loc Last Loc Attempt Version Type" ma:default="" ma:list="{8EFD8EBB-05C5-42ED-949E-5798BCB984B6}" ma:internalName="LocLastLocAttemptVersionTypeLookup" ma:readOnly="true" ma:showField="LastLocAttemptVersionType" ma:web="c0164e30-f6e2-4fcb-a5e1-373c3bc191c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8EFD8EBB-05C5-42ED-949E-5798BCB984B6}" ma:internalName="LocNewPublishedVersionLookup" ma:readOnly="true" ma:showField="NewPublishedVersion" ma:web="c0164e30-f6e2-4fcb-a5e1-373c3bc191c6">
      <xsd:simpleType>
        <xsd:restriction base="dms:Lookup"/>
      </xsd:simpleType>
    </xsd:element>
    <xsd:element name="LocOverallHandbackStatusLookup" ma:index="75" nillable="true" ma:displayName="Loc Overall Handback Status" ma:default="" ma:list="{8EFD8EBB-05C5-42ED-949E-5798BCB984B6}" ma:internalName="LocOverallHandbackStatusLookup" ma:readOnly="true" ma:showField="OverallHandbackStatus" ma:web="c0164e30-f6e2-4fcb-a5e1-373c3bc191c6">
      <xsd:simpleType>
        <xsd:restriction base="dms:Lookup"/>
      </xsd:simpleType>
    </xsd:element>
    <xsd:element name="LocOverallLocStatusLookup" ma:index="76" nillable="true" ma:displayName="Loc Overall Localize Status" ma:default="" ma:list="{8EFD8EBB-05C5-42ED-949E-5798BCB984B6}" ma:internalName="LocOverallLocStatusLookup" ma:readOnly="true" ma:showField="OverallLocStatus" ma:web="c0164e30-f6e2-4fcb-a5e1-373c3bc191c6">
      <xsd:simpleType>
        <xsd:restriction base="dms:Lookup"/>
      </xsd:simpleType>
    </xsd:element>
    <xsd:element name="LocOverallPreviewStatusLookup" ma:index="77" nillable="true" ma:displayName="Loc Overall Preview Status" ma:default="" ma:list="{8EFD8EBB-05C5-42ED-949E-5798BCB984B6}" ma:internalName="LocOverallPreviewStatusLookup" ma:readOnly="true" ma:showField="OverallPreviewStatus" ma:web="c0164e30-f6e2-4fcb-a5e1-373c3bc191c6">
      <xsd:simpleType>
        <xsd:restriction base="dms:Lookup"/>
      </xsd:simpleType>
    </xsd:element>
    <xsd:element name="LocOverallPublishStatusLookup" ma:index="78" nillable="true" ma:displayName="Loc Overall Publish Status" ma:default="" ma:list="{8EFD8EBB-05C5-42ED-949E-5798BCB984B6}" ma:internalName="LocOverallPublishStatusLookup" ma:readOnly="true" ma:showField="OverallPublishStatus" ma:web="c0164e30-f6e2-4fcb-a5e1-373c3bc191c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8EFD8EBB-05C5-42ED-949E-5798BCB984B6}" ma:internalName="LocProcessedForHandoffsLookup" ma:readOnly="true" ma:showField="ProcessedForHandoffs" ma:web="c0164e30-f6e2-4fcb-a5e1-373c3bc191c6">
      <xsd:simpleType>
        <xsd:restriction base="dms:Lookup"/>
      </xsd:simpleType>
    </xsd:element>
    <xsd:element name="LocProcessedForMarketsLookup" ma:index="81" nillable="true" ma:displayName="Loc Processed For Markets" ma:default="" ma:list="{8EFD8EBB-05C5-42ED-949E-5798BCB984B6}" ma:internalName="LocProcessedForMarketsLookup" ma:readOnly="true" ma:showField="ProcessedForMarkets" ma:web="c0164e30-f6e2-4fcb-a5e1-373c3bc191c6">
      <xsd:simpleType>
        <xsd:restriction base="dms:Lookup"/>
      </xsd:simpleType>
    </xsd:element>
    <xsd:element name="LocPublishedDependentAssetsLookup" ma:index="82" nillable="true" ma:displayName="Loc Published Dependent Assets" ma:default="" ma:list="{8EFD8EBB-05C5-42ED-949E-5798BCB984B6}" ma:internalName="LocPublishedDependentAssetsLookup" ma:readOnly="true" ma:showField="PublishedDependentAssets" ma:web="c0164e30-f6e2-4fcb-a5e1-373c3bc191c6">
      <xsd:simpleType>
        <xsd:restriction base="dms:Lookup"/>
      </xsd:simpleType>
    </xsd:element>
    <xsd:element name="LocPublishedLinkedAssetsLookup" ma:index="83" nillable="true" ma:displayName="Loc Published Linked Assets" ma:default="" ma:list="{8EFD8EBB-05C5-42ED-949E-5798BCB984B6}" ma:internalName="LocPublishedLinkedAssetsLookup" ma:readOnly="true" ma:showField="PublishedLinkedAssets" ma:web="c0164e30-f6e2-4fcb-a5e1-373c3bc191c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fd2b6ab4-0093-4a89-9931-766d682ba0ad}"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95283750-1901-4DB4-A125-8ACBF66C0279}" ma:internalName="Markets" ma:readOnly="false" ma:showField="MarketName"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F856932-3D43-4527-996A-E8B3B7B1C37C}" ma:internalName="NumOfRatingsLookup" ma:readOnly="true" ma:showField="NumOfRatings"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F856932-3D43-4527-996A-E8B3B7B1C37C}" ma:internalName="PublishStatusLookup" ma:readOnly="false" ma:showField="PublishStatus"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f84cfbcb-8143-476f-b5d8-022224182b9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660dc607-bbf8-476f-b86a-c9f21b85bb3e}" ma:internalName="TaxCatchAll" ma:showField="CatchAllData"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660dc607-bbf8-476f-b86a-c9f21b85bb3e}" ma:internalName="TaxCatchAllLabel" ma:readOnly="true" ma:showField="CatchAllDataLabel" ma:web="c0164e30-f6e2-4fcb-a5e1-373c3bc191c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irectSourceMarket xmlns="c0164e30-f6e2-4fcb-a5e1-373c3bc191c6">english</DirectSourceMarket>
    <ApprovalStatus xmlns="c0164e30-f6e2-4fcb-a5e1-373c3bc191c6">InProgress</ApprovalStatus>
    <MarketSpecific xmlns="c0164e30-f6e2-4fcb-a5e1-373c3bc191c6">false</MarketSpecific>
    <LocComments xmlns="c0164e30-f6e2-4fcb-a5e1-373c3bc191c6" xsi:nil="true"/>
    <ThumbnailAssetId xmlns="c0164e30-f6e2-4fcb-a5e1-373c3bc191c6" xsi:nil="true"/>
    <PrimaryImageGen xmlns="c0164e30-f6e2-4fcb-a5e1-373c3bc191c6">true</PrimaryImageGen>
    <LegacyData xmlns="c0164e30-f6e2-4fcb-a5e1-373c3bc191c6" xsi:nil="true"/>
    <LocRecommendedHandoff xmlns="c0164e30-f6e2-4fcb-a5e1-373c3bc191c6" xsi:nil="true"/>
    <BusinessGroup xmlns="c0164e30-f6e2-4fcb-a5e1-373c3bc191c6" xsi:nil="true"/>
    <BlockPublish xmlns="c0164e30-f6e2-4fcb-a5e1-373c3bc191c6">false</BlockPublish>
    <TPFriendlyName xmlns="c0164e30-f6e2-4fcb-a5e1-373c3bc191c6" xsi:nil="true"/>
    <NumericId xmlns="c0164e30-f6e2-4fcb-a5e1-373c3bc191c6" xsi:nil="true"/>
    <APEditor xmlns="c0164e30-f6e2-4fcb-a5e1-373c3bc191c6">
      <UserInfo>
        <DisplayName/>
        <AccountId xsi:nil="true"/>
        <AccountType/>
      </UserInfo>
    </APEditor>
    <SourceTitle xmlns="c0164e30-f6e2-4fcb-a5e1-373c3bc191c6" xsi:nil="true"/>
    <OpenTemplate xmlns="c0164e30-f6e2-4fcb-a5e1-373c3bc191c6">true</OpenTemplate>
    <UALocComments xmlns="c0164e30-f6e2-4fcb-a5e1-373c3bc191c6" xsi:nil="true"/>
    <ParentAssetId xmlns="c0164e30-f6e2-4fcb-a5e1-373c3bc191c6" xsi:nil="true"/>
    <IntlLangReviewDate xmlns="c0164e30-f6e2-4fcb-a5e1-373c3bc191c6" xsi:nil="true"/>
    <FeatureTagsTaxHTField0 xmlns="c0164e30-f6e2-4fcb-a5e1-373c3bc191c6">
      <Terms xmlns="http://schemas.microsoft.com/office/infopath/2007/PartnerControls"/>
    </FeatureTagsTaxHTField0>
    <PublishStatusLookup xmlns="c0164e30-f6e2-4fcb-a5e1-373c3bc191c6">
      <Value>238472</Value>
    </PublishStatusLookup>
    <Providers xmlns="c0164e30-f6e2-4fcb-a5e1-373c3bc191c6" xsi:nil="true"/>
    <MachineTranslated xmlns="c0164e30-f6e2-4fcb-a5e1-373c3bc191c6">false</MachineTranslated>
    <OriginalSourceMarket xmlns="c0164e30-f6e2-4fcb-a5e1-373c3bc191c6">english</OriginalSourceMarket>
    <APDescription xmlns="c0164e30-f6e2-4fcb-a5e1-373c3bc191c6" xsi:nil="true"/>
    <ClipArtFilename xmlns="c0164e30-f6e2-4fcb-a5e1-373c3bc191c6" xsi:nil="true"/>
    <ContentItem xmlns="c0164e30-f6e2-4fcb-a5e1-373c3bc191c6" xsi:nil="true"/>
    <TPInstallLocation xmlns="c0164e30-f6e2-4fcb-a5e1-373c3bc191c6" xsi:nil="true"/>
    <PublishTargets xmlns="c0164e30-f6e2-4fcb-a5e1-373c3bc191c6">OfficeOnlineVNext</PublishTargets>
    <TimesCloned xmlns="c0164e30-f6e2-4fcb-a5e1-373c3bc191c6" xsi:nil="true"/>
    <AssetStart xmlns="c0164e30-f6e2-4fcb-a5e1-373c3bc191c6">2011-12-14T12:41:00+00:00</AssetStart>
    <Provider xmlns="c0164e30-f6e2-4fcb-a5e1-373c3bc191c6" xsi:nil="true"/>
    <AcquiredFrom xmlns="c0164e30-f6e2-4fcb-a5e1-373c3bc191c6">Internal MS</AcquiredFrom>
    <FriendlyTitle xmlns="c0164e30-f6e2-4fcb-a5e1-373c3bc191c6" xsi:nil="true"/>
    <LastHandOff xmlns="c0164e30-f6e2-4fcb-a5e1-373c3bc191c6" xsi:nil="true"/>
    <TPClientViewer xmlns="c0164e30-f6e2-4fcb-a5e1-373c3bc191c6" xsi:nil="true"/>
    <UACurrentWords xmlns="c0164e30-f6e2-4fcb-a5e1-373c3bc191c6" xsi:nil="true"/>
    <ArtSampleDocs xmlns="c0164e30-f6e2-4fcb-a5e1-373c3bc191c6" xsi:nil="true"/>
    <UALocRecommendation xmlns="c0164e30-f6e2-4fcb-a5e1-373c3bc191c6">Localize</UALocRecommendation>
    <Manager xmlns="c0164e30-f6e2-4fcb-a5e1-373c3bc191c6" xsi:nil="true"/>
    <ShowIn xmlns="c0164e30-f6e2-4fcb-a5e1-373c3bc191c6">Show everywhere</ShowIn>
    <UANotes xmlns="c0164e30-f6e2-4fcb-a5e1-373c3bc191c6" xsi:nil="true"/>
    <TemplateStatus xmlns="c0164e30-f6e2-4fcb-a5e1-373c3bc191c6">Complete</TemplateStatus>
    <InternalTagsTaxHTField0 xmlns="c0164e30-f6e2-4fcb-a5e1-373c3bc191c6">
      <Terms xmlns="http://schemas.microsoft.com/office/infopath/2007/PartnerControls"/>
    </InternalTagsTaxHTField0>
    <CSXHash xmlns="c0164e30-f6e2-4fcb-a5e1-373c3bc191c6" xsi:nil="true"/>
    <Downloads xmlns="c0164e30-f6e2-4fcb-a5e1-373c3bc191c6">0</Downloads>
    <VoteCount xmlns="c0164e30-f6e2-4fcb-a5e1-373c3bc191c6" xsi:nil="true"/>
    <OOCacheId xmlns="c0164e30-f6e2-4fcb-a5e1-373c3bc191c6" xsi:nil="true"/>
    <IsDeleted xmlns="c0164e30-f6e2-4fcb-a5e1-373c3bc191c6">false</IsDeleted>
    <AssetExpire xmlns="c0164e30-f6e2-4fcb-a5e1-373c3bc191c6">2035-01-01T08:00:00+00:00</AssetExpire>
    <DSATActionTaken xmlns="c0164e30-f6e2-4fcb-a5e1-373c3bc191c6" xsi:nil="true"/>
    <CSXSubmissionMarket xmlns="c0164e30-f6e2-4fcb-a5e1-373c3bc191c6" xsi:nil="true"/>
    <TPExecutable xmlns="c0164e30-f6e2-4fcb-a5e1-373c3bc191c6" xsi:nil="true"/>
    <SubmitterId xmlns="c0164e30-f6e2-4fcb-a5e1-373c3bc191c6" xsi:nil="true"/>
    <EditorialTags xmlns="c0164e30-f6e2-4fcb-a5e1-373c3bc191c6" xsi:nil="true"/>
    <ApprovalLog xmlns="c0164e30-f6e2-4fcb-a5e1-373c3bc191c6" xsi:nil="true"/>
    <AssetType xmlns="c0164e30-f6e2-4fcb-a5e1-373c3bc191c6">TP</AssetType>
    <BugNumber xmlns="c0164e30-f6e2-4fcb-a5e1-373c3bc191c6" xsi:nil="true"/>
    <CSXSubmissionDate xmlns="c0164e30-f6e2-4fcb-a5e1-373c3bc191c6" xsi:nil="true"/>
    <CSXUpdate xmlns="c0164e30-f6e2-4fcb-a5e1-373c3bc191c6">false</CSXUpdate>
    <Milestone xmlns="c0164e30-f6e2-4fcb-a5e1-373c3bc191c6" xsi:nil="true"/>
    <RecommendationsModifier xmlns="c0164e30-f6e2-4fcb-a5e1-373c3bc191c6" xsi:nil="true"/>
    <OriginAsset xmlns="c0164e30-f6e2-4fcb-a5e1-373c3bc191c6" xsi:nil="true"/>
    <TPComponent xmlns="c0164e30-f6e2-4fcb-a5e1-373c3bc191c6" xsi:nil="true"/>
    <AssetId xmlns="c0164e30-f6e2-4fcb-a5e1-373c3bc191c6">TP102802104</AssetId>
    <IntlLocPriority xmlns="c0164e30-f6e2-4fcb-a5e1-373c3bc191c6" xsi:nil="true"/>
    <PolicheckWords xmlns="c0164e30-f6e2-4fcb-a5e1-373c3bc191c6" xsi:nil="true"/>
    <TPLaunchHelpLink xmlns="c0164e30-f6e2-4fcb-a5e1-373c3bc191c6" xsi:nil="true"/>
    <TPApplication xmlns="c0164e30-f6e2-4fcb-a5e1-373c3bc191c6" xsi:nil="true"/>
    <CrawlForDependencies xmlns="c0164e30-f6e2-4fcb-a5e1-373c3bc191c6">false</CrawlForDependencies>
    <HandoffToMSDN xmlns="c0164e30-f6e2-4fcb-a5e1-373c3bc191c6" xsi:nil="true"/>
    <PlannedPubDate xmlns="c0164e30-f6e2-4fcb-a5e1-373c3bc191c6" xsi:nil="true"/>
    <IntlLangReviewer xmlns="c0164e30-f6e2-4fcb-a5e1-373c3bc191c6" xsi:nil="true"/>
    <TrustLevel xmlns="c0164e30-f6e2-4fcb-a5e1-373c3bc191c6">1 Microsoft Managed Content</TrustLevel>
    <LocLastLocAttemptVersionLookup xmlns="c0164e30-f6e2-4fcb-a5e1-373c3bc191c6">711460</LocLastLocAttemptVersionLookup>
    <IsSearchable xmlns="c0164e30-f6e2-4fcb-a5e1-373c3bc191c6">true</IsSearchable>
    <TemplateTemplateType xmlns="c0164e30-f6e2-4fcb-a5e1-373c3bc191c6">Excel 2007 Default</TemplateTemplateType>
    <CampaignTagsTaxHTField0 xmlns="c0164e30-f6e2-4fcb-a5e1-373c3bc191c6">
      <Terms xmlns="http://schemas.microsoft.com/office/infopath/2007/PartnerControls"/>
    </CampaignTagsTaxHTField0>
    <TPNamespace xmlns="c0164e30-f6e2-4fcb-a5e1-373c3bc191c6" xsi:nil="true"/>
    <TaxCatchAll xmlns="c0164e30-f6e2-4fcb-a5e1-373c3bc191c6"/>
    <Markets xmlns="c0164e30-f6e2-4fcb-a5e1-373c3bc191c6"/>
    <UAProjectedTotalWords xmlns="c0164e30-f6e2-4fcb-a5e1-373c3bc191c6" xsi:nil="true"/>
    <IntlLangReview xmlns="c0164e30-f6e2-4fcb-a5e1-373c3bc191c6">false</IntlLangReview>
    <OutputCachingOn xmlns="c0164e30-f6e2-4fcb-a5e1-373c3bc191c6">false</OutputCachingOn>
    <APAuthor xmlns="c0164e30-f6e2-4fcb-a5e1-373c3bc191c6">
      <UserInfo>
        <DisplayName>REDMOND\v-soujap</DisplayName>
        <AccountId>1954</AccountId>
        <AccountType/>
      </UserInfo>
    </APAuthor>
    <LocManualTestRequired xmlns="c0164e30-f6e2-4fcb-a5e1-373c3bc191c6">false</LocManualTestRequired>
    <TPCommandLine xmlns="c0164e30-f6e2-4fcb-a5e1-373c3bc191c6" xsi:nil="true"/>
    <TPAppVersion xmlns="c0164e30-f6e2-4fcb-a5e1-373c3bc191c6" xsi:nil="true"/>
    <EditorialStatus xmlns="c0164e30-f6e2-4fcb-a5e1-373c3bc191c6">Complete</EditorialStatus>
    <LastModifiedDateTime xmlns="c0164e30-f6e2-4fcb-a5e1-373c3bc191c6" xsi:nil="true"/>
    <ScenarioTagsTaxHTField0 xmlns="c0164e30-f6e2-4fcb-a5e1-373c3bc191c6">
      <Terms xmlns="http://schemas.microsoft.com/office/infopath/2007/PartnerControls"/>
    </ScenarioTagsTaxHTField0>
    <OriginalRelease xmlns="c0164e30-f6e2-4fcb-a5e1-373c3bc191c6">14</OriginalRelease>
    <TPLaunchHelpLinkType xmlns="c0164e30-f6e2-4fcb-a5e1-373c3bc191c6">Template</TPLaunchHelpLinkType>
    <LocalizationTagsTaxHTField0 xmlns="c0164e30-f6e2-4fcb-a5e1-373c3bc191c6">
      <Terms xmlns="http://schemas.microsoft.com/office/infopath/2007/PartnerControls"/>
    </LocalizationTagsTaxHTField0>
    <LocMarketGroupTiers2 xmlns="c0164e30-f6e2-4fcb-a5e1-373c3bc191c6"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3AED409-D702-47F9-8445-FD36F842C400}"/>
</file>

<file path=customXml/itemProps2.xml><?xml version="1.0" encoding="utf-8"?>
<ds:datastoreItem xmlns:ds="http://schemas.openxmlformats.org/officeDocument/2006/customXml" ds:itemID="{385603B2-67CD-483C-A996-7786178B1956}"/>
</file>

<file path=customXml/itemProps3.xml><?xml version="1.0" encoding="utf-8"?>
<ds:datastoreItem xmlns:ds="http://schemas.openxmlformats.org/officeDocument/2006/customXml" ds:itemID="{376C7371-7DFF-4F1C-B6C3-B02DE7625B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เครื่องคำนวณเงินกู้</vt:lpstr>
      <vt:lpstr>CombinedMonthlyPayment</vt:lpstr>
      <vt:lpstr>ConsLoanPayback</vt:lpstr>
      <vt:lpstr>EstimatedAnnualSalary</vt:lpstr>
      <vt:lpstr>EstimatedMonthlySalary</vt:lpstr>
      <vt:lpstr>LoanPaybackStart</vt:lpstr>
      <vt:lpstr>เครื่องคำนวณเงินกู้!Print_Area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2011-12-12T20:30:01Z</dcterms:created>
  <dcterms:modified xsi:type="dcterms:W3CDTF">2012-07-26T10:55:23Z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0x010100D0CEEBE0F37842489D6D993FE8FD8A0604009474E9FCFE7DB94596F9220168507702</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