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th-TH\"/>
    </mc:Choice>
  </mc:AlternateContent>
  <bookViews>
    <workbookView xWindow="0" yWindow="0" windowWidth="21600" windowHeight="9510" xr2:uid="{00000000-000D-0000-FFFF-FFFF00000000}"/>
  </bookViews>
  <sheets>
    <sheet name="มุมมองปฏิทิน" sheetId="3" r:id="rId1"/>
    <sheet name="ตัวติดตามการลาของพนักงาน" sheetId="1" r:id="rId2"/>
    <sheet name="รายชื่อพนักงาน" sheetId="2" r:id="rId3"/>
    <sheet name="ประเภทวันลา" sheetId="4" r:id="rId4"/>
    <sheet name="วันหยุดของบริษัท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ColumnTitleRegion..AC22.1">มุมมองปฏิทิน!$C$19:$E$19</definedName>
    <definedName name="lstEDates">ตัวติดตามวันลา[วันที่สิ้นสุด]</definedName>
    <definedName name="lstEmployees">พนักงาน[ชื่อพนักงาน]</definedName>
    <definedName name="lstEmpNames">ตัวติดตามวันลา[ชื่อพนักงาน]</definedName>
    <definedName name="lstHolidays">วันหยุดของบริษัท[วันหยุดของบริษัท]</definedName>
    <definedName name="lstHolidayTypes">ประเภทวันลา[รายการประเภทวันลา]</definedName>
    <definedName name="lstHTypes">ตัวติดตามวันลา[ประเภทวันลา]</definedName>
    <definedName name="lstSdates">ตัวติดตามวันลา[วันที่เริ่มต้น]</definedName>
    <definedName name="valSelEmployee">มุมมองปฏิทิน!$C$2</definedName>
    <definedName name="ชื่อคอลัมน์3">พนักงาน[[#Headers],[ชื่อพนักงาน]]</definedName>
    <definedName name="ชื่อคอลัมน์4">ประเภทวันลา[[#Headers],[รายการประเภทวันลา]]</definedName>
    <definedName name="ชื่อคอลัมน์5">วันหยุดของบริษัท[[#Headers],[วันหยุดของบริษัท]]</definedName>
    <definedName name="ชื่อเรื่อง1">บันทึกการเข้างาน[[#Headers],[สัปดาห์/เดือน]]</definedName>
    <definedName name="ชื่อเรื่อง2">ตัวติดตามวันลา[[#Headers],[ชื่อพนักงาน]]</definedName>
    <definedName name="ปี_ปฏิทิน">มุมมองปฏิทิน!$C$3</definedName>
  </definedNames>
  <calcPr calcId="171027"/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5" i="1" l="1"/>
  <c r="F17" i="1"/>
  <c r="F15" i="1"/>
  <c r="F13" i="1"/>
  <c r="F6" i="1"/>
  <c r="F4" i="1"/>
  <c r="F8" i="1"/>
  <c r="F11" i="1"/>
  <c r="F18" i="1"/>
  <c r="F20" i="1"/>
  <c r="F24" i="1"/>
  <c r="F26" i="1"/>
  <c r="F23" i="1"/>
  <c r="F16" i="1"/>
  <c r="F14" i="1"/>
  <c r="F10" i="1"/>
  <c r="F5" i="1"/>
  <c r="F7" i="1"/>
  <c r="F9" i="1"/>
  <c r="F12" i="1"/>
  <c r="F19" i="1"/>
  <c r="F21" i="1"/>
  <c r="F22" i="1"/>
  <c r="C3" i="3"/>
  <c r="C6" i="3" l="1"/>
  <c r="D6" i="3" s="1"/>
  <c r="E6" i="3" s="1"/>
  <c r="F6" i="3" s="1"/>
  <c r="G6" i="3" s="1"/>
  <c r="H6" i="3" s="1"/>
  <c r="I6" i="3" s="1"/>
  <c r="C8" i="3"/>
  <c r="D8" i="3" s="1"/>
  <c r="E8" i="3" s="1"/>
  <c r="C10" i="3"/>
  <c r="C12" i="3"/>
  <c r="D12" i="3" s="1"/>
  <c r="E12" i="3" s="1"/>
  <c r="F12" i="3" s="1"/>
  <c r="G12" i="3" s="1"/>
  <c r="H12" i="3" s="1"/>
  <c r="C14" i="3"/>
  <c r="D14" i="3" s="1"/>
  <c r="E14" i="3" s="1"/>
  <c r="F14" i="3" s="1"/>
  <c r="G14" i="3" s="1"/>
  <c r="C16" i="3"/>
  <c r="D16" i="3" s="1"/>
  <c r="E16" i="3" s="1"/>
  <c r="C7" i="3"/>
  <c r="C9" i="3"/>
  <c r="D9" i="3" s="1"/>
  <c r="E9" i="3" s="1"/>
  <c r="F9" i="3" s="1"/>
  <c r="G9" i="3" s="1"/>
  <c r="H9" i="3" s="1"/>
  <c r="C11" i="3"/>
  <c r="D11" i="3" s="1"/>
  <c r="E11" i="3" s="1"/>
  <c r="F11" i="3" s="1"/>
  <c r="C13" i="3"/>
  <c r="D13" i="3" s="1"/>
  <c r="E13" i="3" s="1"/>
  <c r="F13" i="3" s="1"/>
  <c r="G13" i="3" s="1"/>
  <c r="H13" i="3" s="1"/>
  <c r="I13" i="3" s="1"/>
  <c r="C15" i="3"/>
  <c r="D15" i="3" s="1"/>
  <c r="E15" i="3" s="1"/>
  <c r="F15" i="3" s="1"/>
  <c r="G15" i="3" s="1"/>
  <c r="H15" i="3" s="1"/>
  <c r="C17" i="3"/>
  <c r="D17" i="3" s="1"/>
  <c r="E17" i="3" s="1"/>
  <c r="F17" i="3" s="1"/>
  <c r="G17" i="3" s="1"/>
  <c r="AC20" i="3"/>
  <c r="AC21" i="3"/>
  <c r="AC22" i="3" s="1"/>
  <c r="X20" i="3"/>
  <c r="X21" i="3"/>
  <c r="X22" i="3" s="1"/>
  <c r="S20" i="3"/>
  <c r="S21" i="3"/>
  <c r="N20" i="3"/>
  <c r="N21" i="3"/>
  <c r="H20" i="3"/>
  <c r="H21" i="3"/>
  <c r="C20" i="3"/>
  <c r="C21" i="3"/>
  <c r="I9" i="3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I12" i="3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H17" i="3"/>
  <c r="I17" i="3" s="1"/>
  <c r="H14" i="3"/>
  <c r="I14" i="3" s="1"/>
  <c r="G11" i="3"/>
  <c r="H11" i="3" s="1"/>
  <c r="I11" i="3" s="1"/>
  <c r="F7" i="3"/>
  <c r="G7" i="3" s="1"/>
  <c r="H7" i="3" s="1"/>
  <c r="F8" i="3"/>
  <c r="G8" i="3" s="1"/>
  <c r="H8" i="3" s="1"/>
  <c r="I8" i="3" s="1"/>
  <c r="F16" i="3"/>
  <c r="G16" i="3" s="1"/>
  <c r="H16" i="3" s="1"/>
  <c r="I16" i="3" s="1"/>
  <c r="D7" i="3"/>
  <c r="E7" i="3" s="1"/>
  <c r="D10" i="3"/>
  <c r="E10" i="3" s="1"/>
  <c r="F10" i="3" s="1"/>
  <c r="G10" i="3" s="1"/>
  <c r="H10" i="3" s="1"/>
  <c r="I10" i="3" s="1"/>
  <c r="C22" i="3" l="1"/>
  <c r="H22" i="3"/>
  <c r="N22" i="3"/>
  <c r="S22" i="3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I15" i="3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I7" i="3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l="1"/>
  <c r="AM6" i="3" l="1"/>
  <c r="AN6" i="3" s="1"/>
  <c r="AO6" i="3" l="1"/>
  <c r="AP6" i="3" l="1"/>
  <c r="AQ6" i="3" l="1"/>
  <c r="AR6" i="3" s="1"/>
</calcChain>
</file>

<file path=xl/sharedStrings.xml><?xml version="1.0" encoding="utf-8"?>
<sst xmlns="http://schemas.openxmlformats.org/spreadsheetml/2006/main" count="140" uniqueCount="85">
  <si>
    <t>บันทึกการเข้างานของพนักงาน</t>
  </si>
  <si>
    <t>เลือกพนักงาน:</t>
  </si>
  <si>
    <t>ใส่ปี:</t>
  </si>
  <si>
    <t>สัปดาห์/เดือน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</si>
  <si>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</si>
  <si>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</si>
  <si>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</si>
  <si>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</si>
  <si>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</si>
  <si>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</si>
  <si>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</si>
  <si>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</si>
  <si>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</si>
  <si>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</si>
  <si>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</si>
  <si>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สถิติหลัก</t>
  </si>
  <si>
    <t>พนักงาน 1</t>
  </si>
  <si>
    <t>วันที่หยุด</t>
  </si>
  <si>
    <t>พ.</t>
  </si>
  <si>
    <t>พฤ.</t>
  </si>
  <si>
    <t>ศ.</t>
  </si>
  <si>
    <t>วันทำงาน</t>
  </si>
  <si>
    <t>ส.</t>
  </si>
  <si>
    <t xml:space="preserve">พ.   </t>
  </si>
  <si>
    <t xml:space="preserve">พฤ.   </t>
  </si>
  <si>
    <t># วันที่ป่วย</t>
  </si>
  <si>
    <t xml:space="preserve">ศ.   </t>
  </si>
  <si>
    <t xml:space="preserve">ส.   </t>
  </si>
  <si>
    <t>วันหยุดพักผ่อน</t>
  </si>
  <si>
    <t xml:space="preserve">พ.    </t>
  </si>
  <si>
    <t xml:space="preserve">พฤ.    </t>
  </si>
  <si>
    <t xml:space="preserve">ศ.    </t>
  </si>
  <si>
    <t xml:space="preserve">ส.    </t>
  </si>
  <si>
    <t>ลาเพื่อจัดงานศพ</t>
  </si>
  <si>
    <t xml:space="preserve">พ.     </t>
  </si>
  <si>
    <t xml:space="preserve">พฤ.  </t>
  </si>
  <si>
    <t xml:space="preserve">ศ.     </t>
  </si>
  <si>
    <t>อื่นๆ</t>
  </si>
  <si>
    <t xml:space="preserve">ส.     </t>
  </si>
  <si>
    <t xml:space="preserve">พ. </t>
  </si>
  <si>
    <t xml:space="preserve">พฤ. </t>
  </si>
  <si>
    <t xml:space="preserve">ศ. </t>
  </si>
  <si>
    <t xml:space="preserve">ส. </t>
  </si>
  <si>
    <t xml:space="preserve">พ.  </t>
  </si>
  <si>
    <t xml:space="preserve">ศ.  </t>
  </si>
  <si>
    <t xml:space="preserve">ส.  </t>
  </si>
  <si>
    <t>ตัวติดตามการลาของพนักงาน</t>
  </si>
  <si>
    <t>ชื่อพนักงาน</t>
  </si>
  <si>
    <t>พนักงาน 2</t>
  </si>
  <si>
    <t>พนักงาน 3</t>
  </si>
  <si>
    <t>พนักงาน 5</t>
  </si>
  <si>
    <t>พนักงาน 4</t>
  </si>
  <si>
    <t>วันที่เริ่มต้น</t>
  </si>
  <si>
    <t>วันที่สิ้นสุด</t>
  </si>
  <si>
    <t>ประเภทวันลา</t>
  </si>
  <si>
    <t>ลาป่วย</t>
  </si>
  <si>
    <t>วัน</t>
  </si>
  <si>
    <t>รายชื่อพนักงาน</t>
  </si>
  <si>
    <t>รายการประเภทวันลา</t>
  </si>
  <si>
    <t>วันหยุดของบริษัท</t>
  </si>
  <si>
    <t>คำอธิบาย</t>
  </si>
  <si>
    <t>วันปีใหม่</t>
  </si>
  <si>
    <t>วันอิสระ</t>
  </si>
  <si>
    <t>วันขอบคุณพระเจ้า</t>
  </si>
  <si>
    <t>คริสต์มาส</t>
  </si>
  <si>
    <t>อา.</t>
  </si>
  <si>
    <t>จ.</t>
  </si>
  <si>
    <t>อ.</t>
  </si>
  <si>
    <t>พฤษภาคม</t>
  </si>
  <si>
    <t xml:space="preserve">อา. </t>
  </si>
  <si>
    <t xml:space="preserve">จ. </t>
  </si>
  <si>
    <t xml:space="preserve">อ. </t>
  </si>
  <si>
    <t xml:space="preserve">จ.  </t>
  </si>
  <si>
    <t xml:space="preserve">อา.  </t>
  </si>
  <si>
    <t xml:space="preserve">อ.  </t>
  </si>
  <si>
    <t xml:space="preserve">อา.   </t>
  </si>
  <si>
    <t xml:space="preserve">จ.   </t>
  </si>
  <si>
    <t xml:space="preserve">อ.   </t>
  </si>
  <si>
    <t xml:space="preserve">อา.    </t>
  </si>
  <si>
    <t xml:space="preserve">จ.    </t>
  </si>
  <si>
    <t xml:space="preserve">อ.    </t>
  </si>
  <si>
    <t xml:space="preserve">อา.     </t>
  </si>
  <si>
    <t xml:space="preserve">จ.     </t>
  </si>
  <si>
    <t xml:space="preserve">อ.     </t>
  </si>
  <si>
    <t xml:space="preserve">พฤ.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</si>
</sst>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"/>
    <numFmt numFmtId="188" formatCode="&quot;LAST YEAR &quot;\ General"/>
    <numFmt numFmtId="189" formatCode="[$-1070000]d/mm/yyyy;@"/>
    <numFmt numFmtId="192" formatCode="&quot;ปีที่แล้ว &quot;\ General\ &quot;วัน&quot;"/>
  </numFmts>
  <fonts count="32" x14ac:knownFonts="1">
    <font>
      <sz val="11"/>
      <color theme="1"/>
      <name val="Leelawadee"/>
      <family val="2"/>
    </font>
    <font>
      <sz val="11"/>
      <color theme="3"/>
      <name val="Bookman Old Style"/>
      <family val="1"/>
      <scheme val="major"/>
    </font>
    <font>
      <sz val="11"/>
      <color theme="1"/>
      <name val="Leelawadee"/>
      <family val="2"/>
    </font>
    <font>
      <b/>
      <sz val="26"/>
      <color theme="3"/>
      <name val="Leelawadee"/>
      <family val="2"/>
    </font>
    <font>
      <sz val="11"/>
      <color theme="3"/>
      <name val="Leelawadee"/>
      <family val="2"/>
    </font>
    <font>
      <sz val="12"/>
      <color theme="0"/>
      <name val="Leelawadee"/>
      <family val="2"/>
    </font>
    <font>
      <sz val="11"/>
      <color theme="0"/>
      <name val="Leelawadee"/>
      <family val="2"/>
    </font>
    <font>
      <b/>
      <sz val="30"/>
      <color theme="0"/>
      <name val="Leelawadee"/>
      <family val="2"/>
    </font>
    <font>
      <sz val="11"/>
      <color theme="3" tint="-0.499984740745262"/>
      <name val="Leelawadee"/>
      <family val="2"/>
    </font>
    <font>
      <b/>
      <sz val="11"/>
      <color theme="9" tint="-0.499984740745262"/>
      <name val="Leelawadee"/>
      <family val="2"/>
    </font>
    <font>
      <b/>
      <sz val="11"/>
      <color theme="1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b/>
      <sz val="11"/>
      <color rgb="FF3F3F3F"/>
      <name val="Leelawadee"/>
      <family val="2"/>
    </font>
    <font>
      <sz val="11"/>
      <color rgb="FF3F3F76"/>
      <name val="Leelawadee"/>
      <family val="2"/>
    </font>
    <font>
      <sz val="11"/>
      <color theme="1"/>
      <name val="Leelawadee"/>
      <family val="2"/>
    </font>
    <font>
      <b/>
      <sz val="26"/>
      <color theme="3"/>
      <name val="Leelawadee"/>
      <family val="2"/>
    </font>
    <font>
      <sz val="11"/>
      <color theme="3"/>
      <name val="Leelawadee"/>
      <family val="2"/>
    </font>
    <font>
      <sz val="12"/>
      <color theme="0"/>
      <name val="Leelawadee"/>
      <family val="2"/>
    </font>
    <font>
      <b/>
      <sz val="23"/>
      <color theme="3"/>
      <name val="Leelawadee"/>
      <family val="2"/>
    </font>
    <font>
      <sz val="11"/>
      <color theme="0"/>
      <name val="Leelawadee"/>
      <family val="2"/>
    </font>
    <font>
      <sz val="9"/>
      <color theme="3"/>
      <name val="Leelawadee"/>
      <family val="2"/>
    </font>
    <font>
      <b/>
      <sz val="30"/>
      <color theme="0"/>
      <name val="Leelawadee"/>
      <family val="2"/>
    </font>
    <font>
      <b/>
      <sz val="30"/>
      <color theme="3"/>
      <name val="Leelawadee"/>
      <family val="2"/>
    </font>
    <font>
      <sz val="11"/>
      <color theme="3" tint="-0.499984740745262"/>
      <name val="Leelawadee"/>
      <family val="2"/>
    </font>
    <font>
      <sz val="9"/>
      <color theme="1"/>
      <name val="Leelawadee"/>
      <family val="2"/>
    </font>
    <font>
      <b/>
      <sz val="11"/>
      <color theme="9" tint="-0.499984740745262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horizontal="left" vertical="center" indent="1"/>
    </xf>
    <xf numFmtId="0" fontId="3" fillId="0" borderId="0" applyNumberFormat="0" applyFill="0" applyBorder="0" applyProtection="0">
      <alignment horizontal="left" vertical="center"/>
    </xf>
    <xf numFmtId="0" fontId="6" fillId="2" borderId="2">
      <alignment horizontal="center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1" fillId="0" borderId="1" applyNumberFormat="0" applyFont="0" applyFill="0" applyAlignment="0">
      <alignment horizontal="center" vertical="center"/>
    </xf>
    <xf numFmtId="0" fontId="2" fillId="0" borderId="0">
      <alignment horizontal="left" vertical="center" wrapText="1" indent="1"/>
    </xf>
    <xf numFmtId="0" fontId="2" fillId="0" borderId="0">
      <alignment horizontal="left" vertical="center" indent="1"/>
    </xf>
    <xf numFmtId="1" fontId="2" fillId="0" borderId="0">
      <alignment horizontal="center" vertical="center"/>
    </xf>
    <xf numFmtId="189" fontId="2" fillId="0" borderId="0">
      <alignment horizontal="left" vertical="center" indent="1"/>
    </xf>
    <xf numFmtId="0" fontId="6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88" fontId="8" fillId="0" borderId="0" applyFill="0" applyProtection="0">
      <alignment horizontal="center" vertical="center"/>
    </xf>
    <xf numFmtId="0" fontId="9" fillId="0" borderId="0" applyFill="0" applyProtection="0">
      <alignment horizontal="center" vertical="center"/>
    </xf>
    <xf numFmtId="187" fontId="2" fillId="0" borderId="0" applyFill="0" applyBorder="0">
      <alignment horizontal="center" vertical="center"/>
    </xf>
    <xf numFmtId="0" fontId="6" fillId="7" borderId="0" applyNumberFormat="0" applyBorder="0" applyProtection="0">
      <alignment horizontal="center" vertical="center"/>
    </xf>
    <xf numFmtId="0" fontId="5" fillId="2" borderId="3">
      <alignment horizontal="left" vertical="center" inden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11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11" borderId="4" applyNumberFormat="0" applyAlignment="0" applyProtection="0"/>
    <xf numFmtId="0" fontId="18" fillId="12" borderId="5" applyNumberFormat="0" applyAlignment="0" applyProtection="0"/>
    <xf numFmtId="0" fontId="14" fillId="12" borderId="4" applyNumberFormat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2" fillId="14" borderId="7" applyNumberFormat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34" borderId="0" applyNumberFormat="0" applyBorder="0" applyAlignment="0" applyProtection="0"/>
  </cellStyleXfs>
  <cellXfs count="40">
    <xf numFmtId="0" fontId="0" fillId="0" borderId="0" xfId="0">
      <alignment horizontal="left" vertical="center" indent="1"/>
    </xf>
    <xf numFmtId="1" fontId="2" fillId="0" borderId="0" xfId="13">
      <alignment horizontal="center" vertical="center"/>
    </xf>
    <xf numFmtId="189" fontId="2" fillId="0" borderId="0" xfId="14">
      <alignment horizontal="left" vertical="center" indent="1"/>
    </xf>
    <xf numFmtId="0" fontId="2" fillId="0" borderId="0" xfId="0" applyFont="1">
      <alignment horizontal="left" vertical="center" indent="1"/>
    </xf>
    <xf numFmtId="0" fontId="3" fillId="0" borderId="0" xfId="1" applyFont="1">
      <alignment horizontal="left" vertical="center"/>
    </xf>
    <xf numFmtId="0" fontId="2" fillId="0" borderId="0" xfId="12" applyFont="1">
      <alignment horizontal="left" vertical="center" indent="1"/>
    </xf>
    <xf numFmtId="0" fontId="2" fillId="0" borderId="0" xfId="11" applyFont="1">
      <alignment horizontal="left" vertical="center" wrapText="1" indent="1"/>
    </xf>
    <xf numFmtId="189" fontId="2" fillId="0" borderId="0" xfId="14" applyNumberFormat="1">
      <alignment horizontal="left" vertical="center" indent="1"/>
    </xf>
    <xf numFmtId="0" fontId="20" fillId="0" borderId="0" xfId="0" applyFont="1">
      <alignment horizontal="left" vertical="center" indent="1"/>
    </xf>
    <xf numFmtId="0" fontId="21" fillId="0" borderId="0" xfId="1" applyFont="1" applyBorder="1">
      <alignment horizontal="left" vertical="center"/>
    </xf>
    <xf numFmtId="0" fontId="22" fillId="0" borderId="0" xfId="16" applyFont="1">
      <alignment horizontal="right" indent="1"/>
    </xf>
    <xf numFmtId="0" fontId="23" fillId="2" borderId="3" xfId="7" applyFont="1">
      <alignment horizontal="left" vertical="center" wrapText="1" indent="1"/>
    </xf>
    <xf numFmtId="0" fontId="22" fillId="0" borderId="0" xfId="0" applyFont="1" applyBorder="1" applyAlignment="1">
      <alignment horizontal="right" vertical="center" indent="1"/>
    </xf>
    <xf numFmtId="0" fontId="21" fillId="0" borderId="0" xfId="1" applyFont="1" applyBorder="1" applyAlignment="1">
      <alignment horizontal="left" vertical="center" wrapText="1" indent="1"/>
    </xf>
    <xf numFmtId="0" fontId="20" fillId="0" borderId="0" xfId="0" applyFont="1" applyBorder="1">
      <alignment horizontal="left" vertical="center" indent="1"/>
    </xf>
    <xf numFmtId="0" fontId="23" fillId="2" borderId="3" xfId="22" applyFont="1">
      <alignment horizontal="left" vertical="center" indent="1"/>
    </xf>
    <xf numFmtId="0" fontId="20" fillId="0" borderId="0" xfId="0" applyFont="1" applyAlignment="1">
      <alignment vertical="center"/>
    </xf>
    <xf numFmtId="0" fontId="22" fillId="0" borderId="0" xfId="8" applyFont="1">
      <alignment horizontal="left" vertical="center" indent="2"/>
    </xf>
    <xf numFmtId="187" fontId="20" fillId="0" borderId="0" xfId="20" applyFont="1" applyFill="1" applyBorder="1">
      <alignment horizontal="center" vertical="center"/>
    </xf>
    <xf numFmtId="0" fontId="20" fillId="0" borderId="0" xfId="0" quotePrefix="1" applyFont="1">
      <alignment horizontal="left" vertical="center" indent="1"/>
    </xf>
    <xf numFmtId="0" fontId="21" fillId="0" borderId="0" xfId="1" applyFont="1" applyFill="1" applyBorder="1">
      <alignment horizontal="left" vertical="center"/>
    </xf>
    <xf numFmtId="0" fontId="24" fillId="0" borderId="0" xfId="0" applyFont="1" applyFill="1" applyBorder="1">
      <alignment horizontal="left" vertical="center" indent="1"/>
    </xf>
    <xf numFmtId="0" fontId="25" fillId="0" borderId="0" xfId="0" applyFont="1" applyFill="1" applyBorder="1">
      <alignment horizontal="left" vertical="center" indent="1"/>
    </xf>
    <xf numFmtId="0" fontId="22" fillId="0" borderId="0" xfId="17" applyFont="1">
      <alignment horizontal="center" vertical="center"/>
    </xf>
    <xf numFmtId="0" fontId="22" fillId="0" borderId="1" xfId="10" applyFo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17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17" applyFont="1">
      <alignment horizontal="center" vertical="center"/>
    </xf>
    <xf numFmtId="0" fontId="27" fillId="2" borderId="0" xfId="9" applyFont="1">
      <alignment horizontal="center" vertical="center"/>
    </xf>
    <xf numFmtId="0" fontId="28" fillId="3" borderId="0" xfId="3" applyFont="1" applyBorder="1" applyAlignment="1">
      <alignment horizontal="center" vertical="center"/>
    </xf>
    <xf numFmtId="0" fontId="28" fillId="6" borderId="0" xfId="6" applyFont="1" applyBorder="1" applyAlignment="1">
      <alignment horizontal="center" vertical="center"/>
    </xf>
    <xf numFmtId="0" fontId="28" fillId="4" borderId="0" xfId="4" applyFont="1" applyBorder="1" applyAlignment="1">
      <alignment horizontal="center" vertical="center"/>
    </xf>
    <xf numFmtId="0" fontId="28" fillId="5" borderId="0" xfId="5" applyFont="1" applyBorder="1" applyAlignment="1">
      <alignment horizontal="center" vertical="center"/>
    </xf>
    <xf numFmtId="0" fontId="30" fillId="0" borderId="0" xfId="0" applyFont="1">
      <alignment horizontal="left" vertical="center" indent="1"/>
    </xf>
    <xf numFmtId="0" fontId="30" fillId="0" borderId="0" xfId="0" applyFont="1" applyBorder="1" applyAlignment="1">
      <alignment vertical="center"/>
    </xf>
    <xf numFmtId="188" fontId="29" fillId="0" borderId="0" xfId="18" applyFont="1">
      <alignment horizontal="center" vertical="center"/>
    </xf>
    <xf numFmtId="0" fontId="31" fillId="0" borderId="0" xfId="19" applyFont="1" applyFill="1">
      <alignment horizontal="center" vertical="center"/>
    </xf>
    <xf numFmtId="0" fontId="31" fillId="0" borderId="0" xfId="19" applyFont="1">
      <alignment horizontal="center" vertical="center"/>
    </xf>
    <xf numFmtId="192" fontId="29" fillId="0" borderId="0" xfId="18" applyNumberFormat="1" applyFont="1">
      <alignment horizontal="center" vertical="center"/>
    </xf>
  </cellXfs>
  <cellStyles count="59">
    <cellStyle name="20 % - Dekorfärg1" xfId="39" builtinId="30" customBuiltin="1"/>
    <cellStyle name="20 % - Dekorfärg2" xfId="43" builtinId="34" customBuiltin="1"/>
    <cellStyle name="20 % - Dekorfärg3" xfId="46" builtinId="38" customBuiltin="1"/>
    <cellStyle name="20 % - Dekorfärg4" xfId="49" builtinId="42" customBuiltin="1"/>
    <cellStyle name="20 % - Dekorfärg5" xfId="52" builtinId="46" customBuiltin="1"/>
    <cellStyle name="20 % - Dekorfärg6" xfId="56" builtinId="50" customBuiltin="1"/>
    <cellStyle name="40 % - Dekorfärg1" xfId="40" builtinId="31" customBuiltin="1"/>
    <cellStyle name="40 % - Dekorfärg2" xfId="44" builtinId="35" customBuiltin="1"/>
    <cellStyle name="40 % - Dekorfärg3" xfId="47" builtinId="39" customBuiltin="1"/>
    <cellStyle name="40 % - Dekorfärg4" xfId="50" builtinId="43" customBuiltin="1"/>
    <cellStyle name="40 % - Dekorfärg5" xfId="53" builtinId="47" customBuiltin="1"/>
    <cellStyle name="40 % - Dekorfärg6" xfId="57" builtinId="51" customBuiltin="1"/>
    <cellStyle name="60 % - Dekorfärg1" xfId="41" builtinId="32" customBuiltin="1"/>
    <cellStyle name="60 % - Dekorfärg2" xfId="45" builtinId="36" customBuiltin="1"/>
    <cellStyle name="60 % - Dekorfärg3" xfId="48" builtinId="40" customBuiltin="1"/>
    <cellStyle name="60 % - Dekorfärg4" xfId="51" builtinId="44" customBuiltin="1"/>
    <cellStyle name="60 % - Dekorfärg5" xfId="54" builtinId="48" customBuiltin="1"/>
    <cellStyle name="60 % - Dekorfärg6" xfId="58" builtinId="52" customBuiltin="1"/>
    <cellStyle name="Anteckning" xfId="36" builtinId="10" customBuiltin="1"/>
    <cellStyle name="Beräkning" xfId="33" builtinId="22" customBuiltin="1"/>
    <cellStyle name="Bra" xfId="28" builtinId="26" customBuiltin="1"/>
    <cellStyle name="Dålig" xfId="29" builtinId="27" customBuiltin="1"/>
    <cellStyle name="Dekorfärg1" xfId="3" builtinId="29" customBuiltin="1"/>
    <cellStyle name="Dekorfärg2" xfId="42" builtinId="33" customBuiltin="1"/>
    <cellStyle name="Dekorfärg3" xfId="4" builtinId="37" customBuiltin="1"/>
    <cellStyle name="Dekorfärg4" xfId="5" builtinId="41" customBuiltin="1"/>
    <cellStyle name="Dekorfärg5" xfId="6" builtinId="45" customBuiltin="1"/>
    <cellStyle name="Dekorfärg6" xfId="55" builtinId="49" customBuiltin="1"/>
    <cellStyle name="Följd hyperlänk" xfId="21" builtinId="9" customBuiltin="1"/>
    <cellStyle name="Förklarande text" xfId="37" builtinId="53" customBuiltin="1"/>
    <cellStyle name="Hyperlänk" xfId="15" builtinId="8" customBuiltin="1"/>
    <cellStyle name="Indata" xfId="31" builtinId="20" customBuiltin="1"/>
    <cellStyle name="Kontrollcell" xfId="34" builtinId="23" customBuiltin="1"/>
    <cellStyle name="Länkad cell" xfId="2" builtinId="24" customBuiltin="1"/>
    <cellStyle name="Neutral" xfId="30" builtinId="28" customBuiltin="1"/>
    <cellStyle name="Normal" xfId="0" builtinId="0" customBuiltin="1"/>
    <cellStyle name="Procent" xfId="27" builtinId="5" customBuiltin="1"/>
    <cellStyle name="Rubrik" xfId="1" builtinId="15" customBuiltin="1"/>
    <cellStyle name="Rubrik 1" xfId="16" builtinId="16" customBuiltin="1"/>
    <cellStyle name="Rubrik 2" xfId="17" builtinId="17" customBuiltin="1"/>
    <cellStyle name="Rubrik 3" xfId="18" builtinId="18" customBuiltin="1"/>
    <cellStyle name="Rubrik 4" xfId="19" builtinId="19" customBuiltin="1"/>
    <cellStyle name="Summa" xfId="38" builtinId="25" customBuiltin="1"/>
    <cellStyle name="Tusental" xfId="23" builtinId="3" customBuiltin="1"/>
    <cellStyle name="Tusental [0]" xfId="24" builtinId="6" customBuiltin="1"/>
    <cellStyle name="Utdata" xfId="32" builtinId="21" customBuiltin="1"/>
    <cellStyle name="Valuta" xfId="25" builtinId="4" customBuiltin="1"/>
    <cellStyle name="Valuta [0]" xfId="26" builtinId="7" customBuiltin="1"/>
    <cellStyle name="Varningstext" xfId="35" builtinId="11" customBuiltin="1"/>
    <cellStyle name="การเลือก" xfId="7" xr:uid="{00000000-0005-0000-0000-000015000000}"/>
    <cellStyle name="เดือน" xfId="8" xr:uid="{00000000-0005-0000-0000-00001E000000}"/>
    <cellStyle name="รายการ_ปี" xfId="22" xr:uid="{00000000-0005-0000-0000-000025000000}"/>
    <cellStyle name="รายละเอียดของตาราง" xfId="11" xr:uid="{00000000-0005-0000-0000-000026000000}"/>
    <cellStyle name="วัน" xfId="20" xr:uid="{00000000-0005-0000-0000-000027000000}"/>
    <cellStyle name="วัน_ที่_หยุด" xfId="9" xr:uid="{00000000-0005-0000-0000-000028000000}"/>
    <cellStyle name="วันที่ในตาราง" xfId="14" xr:uid="{00000000-0005-0000-0000-000029000000}"/>
    <cellStyle name="วันในตาราง" xfId="13" xr:uid="{00000000-0005-0000-0000-00002A000000}"/>
    <cellStyle name="ส่วนหัวของตาราง" xfId="12" xr:uid="{00000000-0005-0000-0000-000033000000}"/>
    <cellStyle name="เส้นขอบขวา" xfId="10" xr:uid="{00000000-0005-0000-0000-000034000000}"/>
  </cellStyles>
  <dxfs count="87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numFmt numFmtId="189" formatCode="[$-1070000]d/mm/yyyy;@"/>
    </dxf>
    <dxf>
      <numFmt numFmtId="189" formatCode="[$-1070000]d/mm/yyyy;@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7" formatCode="d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90" formatCode="[$-409]dddd\,\ mmmm\ d\,\ yyyy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สไตล์ตารางบันทึกการเข้างาน">
    <tableStyle name="สไตล์ตารางบันทึกการเข้างาน" pivot="0" count="5" xr9:uid="{00000000-0011-0000-FFFF-FFFF00000000}">
      <tableStyleElement type="wholeTable" dxfId="86"/>
      <tableStyleElement type="headerRow" dxfId="85"/>
      <tableStyleElement type="firstColumn" dxfId="84"/>
      <tableStyleElement type="firstRowStripe" dxfId="83"/>
      <tableStyleElement type="firstHeaderCell" dxfId="82"/>
    </tableStyle>
    <tableStyle name="ออกจากรายงาน" table="0" count="13" xr9:uid="{00000000-0011-0000-FFFF-FFFF01000000}">
      <tableStyleElement type="wholeTable" dxfId="81"/>
      <tableStyleElement type="headerRow" dxfId="80"/>
      <tableStyleElement type="totalRow" dxfId="79"/>
      <tableStyleElement type="firstRowStripe" dxfId="78"/>
      <tableStyleElement type="firstColumnStripe" dxfId="77"/>
      <tableStyleElement type="firstSubtotalColumn" dxfId="76"/>
      <tableStyleElement type="firstSubtotalRow" dxfId="75"/>
      <tableStyleElement type="secondSubtotalRow" dxfId="74"/>
      <tableStyleElement type="firstRowSubheading" dxfId="73"/>
      <tableStyleElement type="secondRowSubheading" dxfId="72"/>
      <tableStyleElement type="thirdRowSubheading" dxfId="71"/>
      <tableStyleElement type="pageFieldLabels" dxfId="70"/>
      <tableStyleElement type="pageFieldValues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บันทึกการเข้างาน" displayName="บันทึกการเข้างาน" ref="B5:AR17" totalsRowShown="0" headerRowDxfId="60" dataDxfId="59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สัปดาห์/เดือน" dataDxfId="58"/>
    <tableColumn id="6" xr3:uid="{00000000-0010-0000-0000-000006000000}" name="อา." dataDxfId="57">
      <calculatedColumnFormula>IFERROR(IF(TEXT(DATE(ปี_ปฏิทิน,ROW($A1),1),"ddd")=LEFT(C$5,3),DATE(ปี_ปฏิทิน,ROW($A1),1),""),"")</calculatedColumnFormula>
    </tableColumn>
    <tableColumn id="7" xr3:uid="{00000000-0010-0000-0000-000007000000}" name="จ." dataDxfId="56">
      <calculatedColumnFormula>IFERROR(IF(TEXT(DATE(ปี_ปฏิทิน,ROW($A1),1),"ddd")=LEFT(D$5,3),DATE(ปี_ปฏิทิน,ROW($A1),1),IF(C6&gt;=1,C6+1,"")),"")</calculatedColumnFormula>
    </tableColumn>
    <tableColumn id="8" xr3:uid="{00000000-0010-0000-0000-000008000000}" name="อ." dataDxfId="55">
      <calculatedColumnFormula>IFERROR(IF(TEXT(DATE(ปี_ปฏิทิน,ROW($A1),1),"ddd")=LEFT(E$5,3),DATE(ปี_ปฏิทิน,ROW($A1),1),IF(D6&gt;=1,D6+1,"")),"")</calculatedColumnFormula>
    </tableColumn>
    <tableColumn id="9" xr3:uid="{00000000-0010-0000-0000-000009000000}" name="พ." dataDxfId="54">
      <calculatedColumnFormula>IFERROR(IF(TEXT(DATE(ปี_ปฏิทิน,ROW($A1),1),"ddd")=LEFT(F$5,3),DATE(ปี_ปฏิทิน,ROW($A1),1),IF(E6&gt;=1,E6+1,"")),"")</calculatedColumnFormula>
    </tableColumn>
    <tableColumn id="10" xr3:uid="{00000000-0010-0000-0000-00000A000000}" name="พฤ." dataDxfId="53">
      <calculatedColumnFormula>IFERROR(IF(TEXT(DATE(ปี_ปฏิทิน,ROW($A1),1),"ddd")=LEFT(G$5,3),DATE(ปี_ปฏิทิน,ROW($A1),1),IF(F6&gt;=1,F6+1,"")),"")</calculatedColumnFormula>
    </tableColumn>
    <tableColumn id="11" xr3:uid="{00000000-0010-0000-0000-00000B000000}" name="ศ." dataDxfId="52">
      <calculatedColumnFormula>IFERROR(IF(TEXT(DATE(ปี_ปฏิทิน,ROW($A1),1),"ddd")=LEFT(H$5,3),DATE(ปี_ปฏิทิน,ROW($A1),1),IF(G6&gt;=1,G6+1,"")),"")</calculatedColumnFormula>
    </tableColumn>
    <tableColumn id="12" xr3:uid="{00000000-0010-0000-0000-00000C000000}" name="ส." dataDxfId="51">
      <calculatedColumnFormula>IFERROR(IF(TEXT(DATE(ปี_ปฏิทิน,ROW($A1),1),"ddd")=LEFT(I$5,3),DATE(ปี_ปฏิทิน,ROW($A1),1),IF(H6&gt;=1,H6+1,"")),"")</calculatedColumnFormula>
    </tableColumn>
    <tableColumn id="13" xr3:uid="{00000000-0010-0000-0000-00000D000000}" name="อา. " dataDxfId="50">
      <calculatedColumnFormula>IFERROR(IF(I6&gt;=1,I6+1,""),"")</calculatedColumnFormula>
    </tableColumn>
    <tableColumn id="14" xr3:uid="{00000000-0010-0000-0000-00000E000000}" name="จ. " dataDxfId="49">
      <calculatedColumnFormula>IFERROR(IF(J6&gt;=1,J6+1,""),"")</calculatedColumnFormula>
    </tableColumn>
    <tableColumn id="15" xr3:uid="{00000000-0010-0000-0000-00000F000000}" name="อ. " dataDxfId="48">
      <calculatedColumnFormula>IFERROR(IF(K6&gt;=1,K6+1,""),"")</calculatedColumnFormula>
    </tableColumn>
    <tableColumn id="16" xr3:uid="{00000000-0010-0000-0000-000010000000}" name="พ. " dataDxfId="47">
      <calculatedColumnFormula>IFERROR(IF(L6&gt;=1,L6+1,""),"")</calculatedColumnFormula>
    </tableColumn>
    <tableColumn id="17" xr3:uid="{00000000-0010-0000-0000-000011000000}" name="พฤ. " dataDxfId="46">
      <calculatedColumnFormula>IFERROR(IF(M6&gt;=1,M6+1,""),"")</calculatedColumnFormula>
    </tableColumn>
    <tableColumn id="18" xr3:uid="{00000000-0010-0000-0000-000012000000}" name="ศ. " dataDxfId="45">
      <calculatedColumnFormula>IFERROR(IF(N6&gt;=1,N6+1,""),"")</calculatedColumnFormula>
    </tableColumn>
    <tableColumn id="19" xr3:uid="{00000000-0010-0000-0000-000013000000}" name="ส. " dataDxfId="44">
      <calculatedColumnFormula>IFERROR(IF(O6&gt;=1,O6+1,""),"")</calculatedColumnFormula>
    </tableColumn>
    <tableColumn id="20" xr3:uid="{00000000-0010-0000-0000-000014000000}" name="อา.  " dataDxfId="43">
      <calculatedColumnFormula>IFERROR(IF(P6&gt;=1,P6+1,""),"")</calculatedColumnFormula>
    </tableColumn>
    <tableColumn id="21" xr3:uid="{00000000-0010-0000-0000-000015000000}" name="จ.  " dataDxfId="42">
      <calculatedColumnFormula>IFERROR(IF(Q6&gt;=1,Q6+1,""),"")</calculatedColumnFormula>
    </tableColumn>
    <tableColumn id="22" xr3:uid="{00000000-0010-0000-0000-000016000000}" name="อ.  " dataDxfId="41">
      <calculatedColumnFormula>IFERROR(IF(R6&gt;=1,R6+1,""),"")</calculatedColumnFormula>
    </tableColumn>
    <tableColumn id="23" xr3:uid="{00000000-0010-0000-0000-000017000000}" name="พ.  " dataDxfId="40">
      <calculatedColumnFormula>IFERROR(IF(S6&gt;=1,S6+1,""),"")</calculatedColumnFormula>
    </tableColumn>
    <tableColumn id="24" xr3:uid="{00000000-0010-0000-0000-000018000000}" name="พฤ.  " dataDxfId="39">
      <calculatedColumnFormula>IFERROR(IF(T6&gt;=1,T6+1,""),"")</calculatedColumnFormula>
    </tableColumn>
    <tableColumn id="25" xr3:uid="{00000000-0010-0000-0000-000019000000}" name="ศ.  " dataDxfId="38">
      <calculatedColumnFormula>IFERROR(IF(U6&gt;=1,U6+1,""),"")</calculatedColumnFormula>
    </tableColumn>
    <tableColumn id="26" xr3:uid="{00000000-0010-0000-0000-00001A000000}" name="ส.  " dataDxfId="37">
      <calculatedColumnFormula>IFERROR(IF(V6&gt;=1,V6+1,""),"")</calculatedColumnFormula>
    </tableColumn>
    <tableColumn id="27" xr3:uid="{00000000-0010-0000-0000-00001B000000}" name="อา.   " dataDxfId="36">
      <calculatedColumnFormula>IFERROR(IF(W6&gt;=1,W6+1,""),"")</calculatedColumnFormula>
    </tableColumn>
    <tableColumn id="28" xr3:uid="{00000000-0010-0000-0000-00001C000000}" name="จ.   " dataDxfId="35">
      <calculatedColumnFormula>IFERROR(IF(X6&gt;=1,X6+1,""),"")</calculatedColumnFormula>
    </tableColumn>
    <tableColumn id="29" xr3:uid="{00000000-0010-0000-0000-00001D000000}" name="อ.   " dataDxfId="34">
      <calculatedColumnFormula>IFERROR(IF(Y6&gt;=1,Y6+1,""),"")</calculatedColumnFormula>
    </tableColumn>
    <tableColumn id="30" xr3:uid="{00000000-0010-0000-0000-00001E000000}" name="พ.   " dataDxfId="33">
      <calculatedColumnFormula>IFERROR(IF(Z6&gt;=1,Z6+1,""),"")</calculatedColumnFormula>
    </tableColumn>
    <tableColumn id="31" xr3:uid="{00000000-0010-0000-0000-00001F000000}" name="พฤ.   " dataDxfId="32">
      <calculatedColumnFormula>IFERROR(IF(AA6&gt;=1,AA6+1,""),"")</calculatedColumnFormula>
    </tableColumn>
    <tableColumn id="32" xr3:uid="{00000000-0010-0000-0000-000020000000}" name="ศ.   " dataDxfId="31">
      <calculatedColumnFormula>IFERROR(IF(AB6&gt;=1,AB6+1,""),"")</calculatedColumnFormula>
    </tableColumn>
    <tableColumn id="33" xr3:uid="{00000000-0010-0000-0000-000021000000}" name="ส.   " dataDxfId="30">
      <calculatedColumnFormula>IFERROR(IF(AC6&gt;=1,AC6+1,""),"")</calculatedColumnFormula>
    </tableColumn>
    <tableColumn id="34" xr3:uid="{00000000-0010-0000-0000-000022000000}" name="อา.    " dataDxfId="29">
      <calculatedColumnFormula>IFERROR(IF(AD6&gt;=1,AD6+1,""),"")</calculatedColumnFormula>
    </tableColumn>
    <tableColumn id="35" xr3:uid="{00000000-0010-0000-0000-000023000000}" name="จ.    " dataDxfId="28">
      <calculatedColumnFormula>IFERROR(IF(AE6&gt;=1,AE6+1,""),"")</calculatedColumnFormula>
    </tableColumn>
    <tableColumn id="36" xr3:uid="{00000000-0010-0000-0000-000024000000}" name="อ.    " dataDxfId="27">
      <calculatedColumnFormula>IFERROR(IF(AF6&gt;=1,AF6+1,""),"")</calculatedColumnFormula>
    </tableColumn>
    <tableColumn id="37" xr3:uid="{00000000-0010-0000-0000-000025000000}" name="พ.    " dataDxfId="26">
      <calculatedColumnFormula>IFERROR(IF(AG6&gt;=1,AG6+1,""),"")</calculatedColumnFormula>
    </tableColumn>
    <tableColumn id="38" xr3:uid="{00000000-0010-0000-0000-000026000000}" name="พฤ.    " dataDxfId="25">
      <calculatedColumnFormula>IFERROR(IF(AH6&gt;=1,AH6+1,""),"")</calculatedColumnFormula>
    </tableColumn>
    <tableColumn id="39" xr3:uid="{00000000-0010-0000-0000-000027000000}" name="ศ.    " dataDxfId="24">
      <calculatedColumnFormula>IFERROR(IF(AI6&gt;=1,AI6+1,""),"")</calculatedColumnFormula>
    </tableColumn>
    <tableColumn id="40" xr3:uid="{00000000-0010-0000-0000-000028000000}" name="ส.    " dataDxfId="23">
      <calculatedColumnFormula>IFERROR(IF(AJ6&gt;=1,AJ6+1,""),"")</calculatedColumnFormula>
    </tableColumn>
    <tableColumn id="41" xr3:uid="{00000000-0010-0000-0000-000029000000}" name="อา.     " dataDxfId="22">
      <calculatedColumnFormula>IFERROR(IF(AND(AK6&gt;=1,AK6+1&lt;=DATE(ปี_ปฏิทิน,ROW($A1)+1,0)),AK6+1,""),"")</calculatedColumnFormula>
    </tableColumn>
    <tableColumn id="42" xr3:uid="{00000000-0010-0000-0000-00002A000000}" name="จ.     " dataDxfId="21">
      <calculatedColumnFormula>IFERROR(IF(AND(AL6&gt;=1,AL6+1&lt;=DATE(ปี_ปฏิทิน,ROW($A1)+1,0)),AL6+1,""),"")</calculatedColumnFormula>
    </tableColumn>
    <tableColumn id="43" xr3:uid="{00000000-0010-0000-0000-00002B000000}" name="อ.     " dataDxfId="20">
      <calculatedColumnFormula>IFERROR(IF(AND(AM6&gt;=1,AM6+1&lt;=DATE(ปี_ปฏิทิน,ROW($A1)+1,0)),AM6+1,""),"")</calculatedColumnFormula>
    </tableColumn>
    <tableColumn id="44" xr3:uid="{00000000-0010-0000-0000-00002C000000}" name="พ.     " dataDxfId="19">
      <calculatedColumnFormula>IFERROR(IF(AND(AN6&gt;=1,AN6+1&lt;=DATE(ปี_ปฏิทิน,ROW($A1)+1,0)),AN6+1,""),"")</calculatedColumnFormula>
    </tableColumn>
    <tableColumn id="45" xr3:uid="{00000000-0010-0000-0000-00002D000000}" name="พฤ.     " dataDxfId="18">
      <calculatedColumnFormula>IFERROR(IF(AND(AO6&gt;=1,AO6+1&lt;=DATE(ปี_ปฏิทิน,ROW($A1)+1,0)),AO6+1,""),"")</calculatedColumnFormula>
    </tableColumn>
    <tableColumn id="46" xr3:uid="{00000000-0010-0000-0000-00002E000000}" name="ศ.     " dataDxfId="17">
      <calculatedColumnFormula>IFERROR(IF(AND(AP6&gt;=1,AP6+1&lt;=DATE(ปี_ปฏิทิน,ROW($A1)+1,0)),AP6+1,""),"")</calculatedColumnFormula>
    </tableColumn>
    <tableColumn id="47" xr3:uid="{00000000-0010-0000-0000-00002F000000}" name="ส.     " dataDxfId="16">
      <calculatedColumnFormula>IFERROR(IF(AND(AQ6&gt;=1,AQ6+1&lt;=DATE(ปี_ปฏิทิน,ROW($A1)+1,0)),AQ6+1,""),"")</calculatedColumnFormula>
    </tableColumn>
  </tableColumns>
  <tableStyleInfo name="สไตล์ตารางบันทึกการเข้างาน" showFirstColumn="0" showLastColumn="0" showRowStripes="1" showColumnStripes="0"/>
  <extLst>
    <ext xmlns:x14="http://schemas.microsoft.com/office/spreadsheetml/2009/9/main" uri="{504A1905-F514-4f6f-8877-14C23A59335A}">
      <x14:table altTextSummary="บันทึกการเข้างานของพนักงานจะถูกทำเป็นเค้าโครงในตารางนี้ คอลัมน์ B มีเดือนของแต่ละปี แถวที่สอดคล้องกับเดือนดังกล่าวจะแสดงวันหยุดแต่ละวันในเดือ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ตัวติดตามวันลา" displayName="ตัวติดตามวันลา" ref="B3:F26" headerRowDxfId="15" dataDxfId="14" totalsRowDxfId="13">
  <autoFilter ref="B3:F26" xr:uid="{00000000-0009-0000-0100-000001000000}"/>
  <tableColumns count="5">
    <tableColumn id="1" xr3:uid="{00000000-0010-0000-0100-000001000000}" name="ชื่อพนักงาน" totalsRowLabel="Total" dataDxfId="12"/>
    <tableColumn id="2" xr3:uid="{00000000-0010-0000-0100-000002000000}" name="วันที่เริ่มต้น" dataDxfId="11" dataCellStyle="วันที่ในตาราง"/>
    <tableColumn id="3" xr3:uid="{00000000-0010-0000-0100-000003000000}" name="วันที่สิ้นสุด" dataDxfId="10" dataCellStyle="วันที่ในตาราง"/>
    <tableColumn id="4" xr3:uid="{00000000-0010-0000-0100-000004000000}" name="ประเภทวันลา" dataDxfId="9"/>
    <tableColumn id="5" xr3:uid="{00000000-0010-0000-0100-000005000000}" name="วัน" totalsRowFunction="sum" dataCellStyle="วันในตาราง">
      <calculatedColumnFormula>NETWORKDAYS(ตัวติดตามวันลา[[#This Row],[วันที่เริ่มต้น]],ตัวติดตามวันลา[[#This Row],[วันที่สิ้นสุด]],lstHolidays)</calculatedColumnFormula>
    </tableColumn>
  </tableColumns>
  <tableStyleInfo name="สไตล์ตารางบันทึกการเข้างาน" showFirstColumn="1" showLastColumn="0" showRowStripes="1" showColumnStripes="0"/>
  <extLst>
    <ext xmlns:x14="http://schemas.microsoft.com/office/spreadsheetml/2009/9/main" uri="{504A1905-F514-4f6f-8877-14C23A59335A}">
      <x14:table altTextSummary="บันทึกวันลาของพนักงานในตารางนี้ เพิ่มวันที่เริ่มต้น วันที่สินสุด ประเภทวันลา และจำนวนวั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พนักงาน" displayName="พนักงาน" ref="B3:B8" totalsRowShown="0" headerRowDxfId="8" dataDxfId="7">
  <sortState ref="B3:B25">
    <sortCondition ref="B2:B25"/>
  </sortState>
  <tableColumns count="1">
    <tableColumn id="1" xr3:uid="{00000000-0010-0000-0200-000001000000}" name="ชื่อพนักงาน" dataDxfId="6"/>
  </tableColumns>
  <tableStyleInfo name="สไตล์ตารางบันทึกการเข้างาน" showFirstColumn="0" showLastColumn="0" showRowStripes="1" showColumnStripes="0"/>
  <extLst>
    <ext xmlns:x14="http://schemas.microsoft.com/office/spreadsheetml/2009/9/main" uri="{504A1905-F514-4f6f-8877-14C23A59335A}">
      <x14:table altTextSummary="รายชื่อพนักงา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ประเภทวันลา" displayName="ประเภทวันลา" ref="B3:B7" totalsRowShown="0" headerRowDxfId="5" dataDxfId="4">
  <tableColumns count="1">
    <tableColumn id="1" xr3:uid="{00000000-0010-0000-0300-000001000000}" name="รายการประเภทวันลา" dataDxfId="3"/>
  </tableColumns>
  <tableStyleInfo name="สไตล์ตารางบันทึกการเข้างาน" showFirstColumn="0" showLastColumn="0" showRowStripes="1" showColumnStripes="0"/>
  <extLst>
    <ext xmlns:x14="http://schemas.microsoft.com/office/spreadsheetml/2009/9/main" uri="{504A1905-F514-4f6f-8877-14C23A59335A}">
      <x14:table altTextSummary="รายการประเภทวันลา ลาป่วย ลาพักร้อน ลาเพื่อจัดงานศพ และอื่นๆ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วันหยุดของบริษัท" displayName="วันหยุดของบริษัท" ref="B3:C9" totalsRowShown="0" headerRowDxfId="2" dataDxfId="1">
  <tableColumns count="2">
    <tableColumn id="1" xr3:uid="{00000000-0010-0000-0400-000001000000}" name="วันหยุดของบริษัท" dataCellStyle="วันที่ในตาราง"/>
    <tableColumn id="2" xr3:uid="{00000000-0010-0000-0400-000002000000}" name="คำอธิบาย" dataDxfId="0"/>
  </tableColumns>
  <tableStyleInfo name="สไตล์ตารางบันทึกการเข้างาน" showFirstColumn="0" showLastColumn="0" showRowStripes="1" showColumnStripes="0"/>
  <extLst>
    <ext xmlns:x14="http://schemas.microsoft.com/office/spreadsheetml/2009/9/main" uri="{504A1905-F514-4f6f-8877-14C23A59335A}">
      <x14:table altTextSummary="รายการวันหยุดของบริษัทพร้อมคำอธิบาย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5" x14ac:dyDescent="0.25"/>
  <cols>
    <col min="1" max="1" width="2.625" style="8" customWidth="1"/>
    <col min="2" max="2" width="20.25" style="8" customWidth="1"/>
    <col min="3" max="44" width="4.375" style="8" customWidth="1"/>
    <col min="45" max="45" width="2.625" style="8" customWidth="1"/>
    <col min="46" max="16384" width="9" style="8"/>
  </cols>
  <sheetData>
    <row r="1" spans="1:44" ht="39.950000000000003" customHeight="1" thickBot="1" x14ac:dyDescent="0.3">
      <c r="B1" s="9" t="s">
        <v>0</v>
      </c>
    </row>
    <row r="2" spans="1:44" ht="21.75" customHeight="1" thickTop="1" thickBot="1" x14ac:dyDescent="0.3">
      <c r="B2" s="10" t="s">
        <v>1</v>
      </c>
      <c r="C2" s="11" t="s">
        <v>16</v>
      </c>
      <c r="D2" s="11"/>
      <c r="E2" s="11"/>
      <c r="F2" s="11"/>
      <c r="G2" s="11"/>
      <c r="H2" s="11"/>
      <c r="I2" s="11"/>
      <c r="J2" s="12"/>
      <c r="U2" s="13"/>
      <c r="V2" s="13"/>
      <c r="W2" s="13"/>
      <c r="X2" s="13"/>
      <c r="Y2" s="13"/>
      <c r="Z2" s="13"/>
      <c r="AA2" s="13"/>
      <c r="AB2" s="13"/>
      <c r="AC2" s="14"/>
    </row>
    <row r="3" spans="1:44" ht="21.95" customHeight="1" thickTop="1" thickBot="1" x14ac:dyDescent="0.3">
      <c r="B3" s="10" t="s">
        <v>2</v>
      </c>
      <c r="C3" s="15">
        <f ca="1">YEAR(TODAY())</f>
        <v>2017</v>
      </c>
      <c r="D3" s="15"/>
      <c r="E3" s="15"/>
      <c r="F3" s="15"/>
      <c r="G3" s="15"/>
      <c r="H3" s="15"/>
      <c r="I3" s="15"/>
      <c r="J3" s="12"/>
      <c r="U3" s="13"/>
      <c r="V3" s="13"/>
      <c r="W3" s="13"/>
      <c r="X3" s="13"/>
      <c r="Y3" s="13"/>
      <c r="Z3" s="13"/>
      <c r="AA3" s="13"/>
      <c r="AB3" s="13"/>
      <c r="AC3" s="14"/>
    </row>
    <row r="4" spans="1:44" ht="15" customHeight="1" thickTop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x14ac:dyDescent="0.25">
      <c r="B5" s="8" t="s">
        <v>3</v>
      </c>
      <c r="C5" s="16" t="s">
        <v>65</v>
      </c>
      <c r="D5" s="16" t="s">
        <v>66</v>
      </c>
      <c r="E5" s="16" t="s">
        <v>67</v>
      </c>
      <c r="F5" s="16" t="s">
        <v>18</v>
      </c>
      <c r="G5" s="16" t="s">
        <v>19</v>
      </c>
      <c r="H5" s="16" t="s">
        <v>20</v>
      </c>
      <c r="I5" s="16" t="s">
        <v>22</v>
      </c>
      <c r="J5" s="16" t="s">
        <v>69</v>
      </c>
      <c r="K5" s="16" t="s">
        <v>70</v>
      </c>
      <c r="L5" s="16" t="s">
        <v>71</v>
      </c>
      <c r="M5" s="16" t="s">
        <v>39</v>
      </c>
      <c r="N5" s="16" t="s">
        <v>40</v>
      </c>
      <c r="O5" s="16" t="s">
        <v>41</v>
      </c>
      <c r="P5" s="16" t="s">
        <v>42</v>
      </c>
      <c r="Q5" s="16" t="s">
        <v>73</v>
      </c>
      <c r="R5" s="16" t="s">
        <v>72</v>
      </c>
      <c r="S5" s="16" t="s">
        <v>74</v>
      </c>
      <c r="T5" s="16" t="s">
        <v>43</v>
      </c>
      <c r="U5" s="16" t="s">
        <v>35</v>
      </c>
      <c r="V5" s="16" t="s">
        <v>44</v>
      </c>
      <c r="W5" s="16" t="s">
        <v>45</v>
      </c>
      <c r="X5" s="16" t="s">
        <v>75</v>
      </c>
      <c r="Y5" s="16" t="s">
        <v>76</v>
      </c>
      <c r="Z5" s="16" t="s">
        <v>77</v>
      </c>
      <c r="AA5" s="16" t="s">
        <v>23</v>
      </c>
      <c r="AB5" s="16" t="s">
        <v>24</v>
      </c>
      <c r="AC5" s="16" t="s">
        <v>26</v>
      </c>
      <c r="AD5" s="16" t="s">
        <v>27</v>
      </c>
      <c r="AE5" s="16" t="s">
        <v>78</v>
      </c>
      <c r="AF5" s="16" t="s">
        <v>79</v>
      </c>
      <c r="AG5" s="16" t="s">
        <v>80</v>
      </c>
      <c r="AH5" s="16" t="s">
        <v>29</v>
      </c>
      <c r="AI5" s="16" t="s">
        <v>30</v>
      </c>
      <c r="AJ5" s="16" t="s">
        <v>31</v>
      </c>
      <c r="AK5" s="16" t="s">
        <v>32</v>
      </c>
      <c r="AL5" s="16" t="s">
        <v>81</v>
      </c>
      <c r="AM5" s="16" t="s">
        <v>82</v>
      </c>
      <c r="AN5" s="16" t="s">
        <v>83</v>
      </c>
      <c r="AO5" s="16" t="s">
        <v>34</v>
      </c>
      <c r="AP5" s="16" t="s">
        <v>84</v>
      </c>
      <c r="AQ5" s="16" t="s">
        <v>36</v>
      </c>
      <c r="AR5" s="16" t="s">
        <v>38</v>
      </c>
    </row>
    <row r="6" spans="1:44" ht="18.75" customHeight="1" x14ac:dyDescent="0.25">
      <c r="B6" s="17" t="s">
        <v>4</v>
      </c>
      <c r="C6" s="18">
        <f t="shared" ref="C6:C17" ca="1" si="0">IFERROR(IF(TEXT(DATE(ปี_ปฏิทิน,ROW($A1),1),"ddd")=LEFT(C$5,3),DATE(ปี_ปฏิทิน,ROW($A1),1),""),"")</f>
        <v>42736</v>
      </c>
      <c r="D6" s="18">
        <f t="shared" ref="D6:I17" ca="1" si="1">IFERROR(IF(TEXT(DATE(ปี_ปฏิทิน,ROW($A1),1),"ddd")=LEFT(D$5,3),DATE(ปี_ปฏิทิน,ROW($A1),1),IF(C6&gt;=1,C6+1,"")),"")</f>
        <v>42737</v>
      </c>
      <c r="E6" s="18">
        <f t="shared" ca="1" si="1"/>
        <v>42738</v>
      </c>
      <c r="F6" s="18">
        <f t="shared" ca="1" si="1"/>
        <v>42739</v>
      </c>
      <c r="G6" s="18">
        <f t="shared" ca="1" si="1"/>
        <v>42740</v>
      </c>
      <c r="H6" s="18">
        <f t="shared" ca="1" si="1"/>
        <v>42741</v>
      </c>
      <c r="I6" s="18">
        <f t="shared" ca="1" si="1"/>
        <v>42742</v>
      </c>
      <c r="J6" s="18">
        <f t="shared" ref="J6:J17" ca="1" si="2">IFERROR(IF(I6&gt;=1,I6+1,""),"")</f>
        <v>42743</v>
      </c>
      <c r="K6" s="18">
        <f t="shared" ref="K6:K17" ca="1" si="3">IFERROR(IF(J6&gt;=1,J6+1,""),"")</f>
        <v>42744</v>
      </c>
      <c r="L6" s="18">
        <f t="shared" ref="L6:L17" ca="1" si="4">IFERROR(IF(K6&gt;=1,K6+1,""),"")</f>
        <v>42745</v>
      </c>
      <c r="M6" s="18">
        <f t="shared" ref="M6:M17" ca="1" si="5">IFERROR(IF(L6&gt;=1,L6+1,""),"")</f>
        <v>42746</v>
      </c>
      <c r="N6" s="18">
        <f t="shared" ref="N6:N17" ca="1" si="6">IFERROR(IF(M6&gt;=1,M6+1,""),"")</f>
        <v>42747</v>
      </c>
      <c r="O6" s="18">
        <f t="shared" ref="O6:O17" ca="1" si="7">IFERROR(IF(N6&gt;=1,N6+1,""),"")</f>
        <v>42748</v>
      </c>
      <c r="P6" s="18">
        <f t="shared" ref="P6:P17" ca="1" si="8">IFERROR(IF(O6&gt;=1,O6+1,""),"")</f>
        <v>42749</v>
      </c>
      <c r="Q6" s="18">
        <f t="shared" ref="Q6:Q17" ca="1" si="9">IFERROR(IF(P6&gt;=1,P6+1,""),"")</f>
        <v>42750</v>
      </c>
      <c r="R6" s="18">
        <f t="shared" ref="R6:R17" ca="1" si="10">IFERROR(IF(Q6&gt;=1,Q6+1,""),"")</f>
        <v>42751</v>
      </c>
      <c r="S6" s="18">
        <f t="shared" ref="S6:S17" ca="1" si="11">IFERROR(IF(R6&gt;=1,R6+1,""),"")</f>
        <v>42752</v>
      </c>
      <c r="T6" s="18">
        <f t="shared" ref="T6:T17" ca="1" si="12">IFERROR(IF(S6&gt;=1,S6+1,""),"")</f>
        <v>42753</v>
      </c>
      <c r="U6" s="18">
        <f t="shared" ref="U6:U17" ca="1" si="13">IFERROR(IF(T6&gt;=1,T6+1,""),"")</f>
        <v>42754</v>
      </c>
      <c r="V6" s="18">
        <f t="shared" ref="V6:V17" ca="1" si="14">IFERROR(IF(U6&gt;=1,U6+1,""),"")</f>
        <v>42755</v>
      </c>
      <c r="W6" s="18">
        <f t="shared" ref="W6:W17" ca="1" si="15">IFERROR(IF(V6&gt;=1,V6+1,""),"")</f>
        <v>42756</v>
      </c>
      <c r="X6" s="18">
        <f t="shared" ref="X6:X17" ca="1" si="16">IFERROR(IF(W6&gt;=1,W6+1,""),"")</f>
        <v>42757</v>
      </c>
      <c r="Y6" s="18">
        <f t="shared" ref="Y6:Y17" ca="1" si="17">IFERROR(IF(X6&gt;=1,X6+1,""),"")</f>
        <v>42758</v>
      </c>
      <c r="Z6" s="18">
        <f t="shared" ref="Z6:Z17" ca="1" si="18">IFERROR(IF(Y6&gt;=1,Y6+1,""),"")</f>
        <v>42759</v>
      </c>
      <c r="AA6" s="18">
        <f t="shared" ref="AA6:AA17" ca="1" si="19">IFERROR(IF(Z6&gt;=1,Z6+1,""),"")</f>
        <v>42760</v>
      </c>
      <c r="AB6" s="18">
        <f t="shared" ref="AB6:AB17" ca="1" si="20">IFERROR(IF(AA6&gt;=1,AA6+1,""),"")</f>
        <v>42761</v>
      </c>
      <c r="AC6" s="18">
        <f t="shared" ref="AC6:AC17" ca="1" si="21">IFERROR(IF(AB6&gt;=1,AB6+1,""),"")</f>
        <v>42762</v>
      </c>
      <c r="AD6" s="18">
        <f t="shared" ref="AD6:AD17" ca="1" si="22">IFERROR(IF(AC6&gt;=1,AC6+1,""),"")</f>
        <v>42763</v>
      </c>
      <c r="AE6" s="18">
        <f t="shared" ref="AE6:AE17" ca="1" si="23">IFERROR(IF(AD6&gt;=1,AD6+1,""),"")</f>
        <v>42764</v>
      </c>
      <c r="AF6" s="18">
        <f t="shared" ref="AF6:AF17" ca="1" si="24">IFERROR(IF(AE6&gt;=1,AE6+1,""),"")</f>
        <v>42765</v>
      </c>
      <c r="AG6" s="18">
        <f t="shared" ref="AG6:AG17" ca="1" si="25">IFERROR(IF(AF6&gt;=1,AF6+1,""),"")</f>
        <v>42766</v>
      </c>
      <c r="AH6" s="18">
        <f t="shared" ref="AH6:AH17" ca="1" si="26">IFERROR(IF(AG6&gt;=1,AG6+1,""),"")</f>
        <v>42767</v>
      </c>
      <c r="AI6" s="18">
        <f t="shared" ref="AI6:AI17" ca="1" si="27">IFERROR(IF(AH6&gt;=1,AH6+1,""),"")</f>
        <v>42768</v>
      </c>
      <c r="AJ6" s="18">
        <f t="shared" ref="AJ6:AJ17" ca="1" si="28">IFERROR(IF(AI6&gt;=1,AI6+1,""),"")</f>
        <v>42769</v>
      </c>
      <c r="AK6" s="18">
        <f t="shared" ref="AK6:AK17" ca="1" si="29">IFERROR(IF(AJ6&gt;=1,AJ6+1,""),"")</f>
        <v>42770</v>
      </c>
      <c r="AL6" s="18" t="str">
        <f t="shared" ref="AL6:AR17" ca="1" si="30">IFERROR(IF(AND(AK6&gt;=1,AK6+1&lt;=DATE(ปี_ปฏิทิน,ROW($A1)+1,0)),AK6+1,""),"")</f>
        <v/>
      </c>
      <c r="AM6" s="18" t="str">
        <f t="shared" ca="1" si="30"/>
        <v/>
      </c>
      <c r="AN6" s="18" t="str">
        <f t="shared" ca="1" si="30"/>
        <v/>
      </c>
      <c r="AO6" s="18" t="str">
        <f t="shared" ca="1" si="30"/>
        <v/>
      </c>
      <c r="AP6" s="18" t="str">
        <f t="shared" ca="1" si="30"/>
        <v/>
      </c>
      <c r="AQ6" s="18" t="str">
        <f t="shared" ca="1" si="30"/>
        <v/>
      </c>
      <c r="AR6" s="18" t="str">
        <f t="shared" ca="1" si="30"/>
        <v/>
      </c>
    </row>
    <row r="7" spans="1:44" ht="18.75" customHeight="1" x14ac:dyDescent="0.25">
      <c r="B7" s="17" t="s">
        <v>5</v>
      </c>
      <c r="C7" s="18" t="str">
        <f t="shared" ca="1" si="0"/>
        <v/>
      </c>
      <c r="D7" s="18" t="str">
        <f t="shared" ca="1" si="1"/>
        <v/>
      </c>
      <c r="E7" s="18" t="str">
        <f t="shared" ca="1" si="1"/>
        <v/>
      </c>
      <c r="F7" s="18">
        <f t="shared" ca="1" si="1"/>
        <v>42767</v>
      </c>
      <c r="G7" s="18">
        <f t="shared" ca="1" si="1"/>
        <v>42768</v>
      </c>
      <c r="H7" s="18">
        <f t="shared" ca="1" si="1"/>
        <v>42769</v>
      </c>
      <c r="I7" s="18">
        <f t="shared" ca="1" si="1"/>
        <v>42770</v>
      </c>
      <c r="J7" s="18">
        <f t="shared" ca="1" si="2"/>
        <v>42771</v>
      </c>
      <c r="K7" s="18">
        <f t="shared" ca="1" si="3"/>
        <v>42772</v>
      </c>
      <c r="L7" s="18">
        <f t="shared" ca="1" si="4"/>
        <v>42773</v>
      </c>
      <c r="M7" s="18">
        <f t="shared" ca="1" si="5"/>
        <v>42774</v>
      </c>
      <c r="N7" s="18">
        <f t="shared" ca="1" si="6"/>
        <v>42775</v>
      </c>
      <c r="O7" s="18">
        <f t="shared" ca="1" si="7"/>
        <v>42776</v>
      </c>
      <c r="P7" s="18">
        <f t="shared" ca="1" si="8"/>
        <v>42777</v>
      </c>
      <c r="Q7" s="18">
        <f t="shared" ca="1" si="9"/>
        <v>42778</v>
      </c>
      <c r="R7" s="18">
        <f t="shared" ca="1" si="10"/>
        <v>42779</v>
      </c>
      <c r="S7" s="18">
        <f t="shared" ca="1" si="11"/>
        <v>42780</v>
      </c>
      <c r="T7" s="18">
        <f t="shared" ca="1" si="12"/>
        <v>42781</v>
      </c>
      <c r="U7" s="18">
        <f t="shared" ca="1" si="13"/>
        <v>42782</v>
      </c>
      <c r="V7" s="18">
        <f t="shared" ca="1" si="14"/>
        <v>42783</v>
      </c>
      <c r="W7" s="18">
        <f t="shared" ca="1" si="15"/>
        <v>42784</v>
      </c>
      <c r="X7" s="18">
        <f t="shared" ca="1" si="16"/>
        <v>42785</v>
      </c>
      <c r="Y7" s="18">
        <f t="shared" ca="1" si="17"/>
        <v>42786</v>
      </c>
      <c r="Z7" s="18">
        <f t="shared" ca="1" si="18"/>
        <v>42787</v>
      </c>
      <c r="AA7" s="18">
        <f t="shared" ca="1" si="19"/>
        <v>42788</v>
      </c>
      <c r="AB7" s="18">
        <f t="shared" ca="1" si="20"/>
        <v>42789</v>
      </c>
      <c r="AC7" s="18">
        <f t="shared" ca="1" si="21"/>
        <v>42790</v>
      </c>
      <c r="AD7" s="18">
        <f t="shared" ca="1" si="22"/>
        <v>42791</v>
      </c>
      <c r="AE7" s="18">
        <f t="shared" ca="1" si="23"/>
        <v>42792</v>
      </c>
      <c r="AF7" s="18">
        <f t="shared" ca="1" si="24"/>
        <v>42793</v>
      </c>
      <c r="AG7" s="18">
        <f t="shared" ca="1" si="25"/>
        <v>42794</v>
      </c>
      <c r="AH7" s="18">
        <f t="shared" ca="1" si="26"/>
        <v>42795</v>
      </c>
      <c r="AI7" s="18">
        <f t="shared" ca="1" si="27"/>
        <v>42796</v>
      </c>
      <c r="AJ7" s="18">
        <f t="shared" ca="1" si="28"/>
        <v>42797</v>
      </c>
      <c r="AK7" s="18">
        <f t="shared" ca="1" si="29"/>
        <v>42798</v>
      </c>
      <c r="AL7" s="18" t="str">
        <f t="shared" ca="1" si="30"/>
        <v/>
      </c>
      <c r="AM7" s="18" t="str">
        <f t="shared" ca="1" si="30"/>
        <v/>
      </c>
      <c r="AN7" s="18" t="str">
        <f t="shared" ca="1" si="30"/>
        <v/>
      </c>
      <c r="AO7" s="18" t="str">
        <f t="shared" ca="1" si="30"/>
        <v/>
      </c>
      <c r="AP7" s="18" t="str">
        <f t="shared" ca="1" si="30"/>
        <v/>
      </c>
      <c r="AQ7" s="18" t="str">
        <f t="shared" ca="1" si="30"/>
        <v/>
      </c>
      <c r="AR7" s="18" t="str">
        <f t="shared" ca="1" si="30"/>
        <v/>
      </c>
    </row>
    <row r="8" spans="1:44" ht="18.75" customHeight="1" x14ac:dyDescent="0.25">
      <c r="A8" s="19"/>
      <c r="B8" s="17" t="s">
        <v>6</v>
      </c>
      <c r="C8" s="18" t="str">
        <f t="shared" ca="1" si="0"/>
        <v/>
      </c>
      <c r="D8" s="18" t="str">
        <f t="shared" ca="1" si="1"/>
        <v/>
      </c>
      <c r="E8" s="18" t="str">
        <f t="shared" ca="1" si="1"/>
        <v/>
      </c>
      <c r="F8" s="18">
        <f t="shared" ca="1" si="1"/>
        <v>42795</v>
      </c>
      <c r="G8" s="18">
        <f t="shared" ca="1" si="1"/>
        <v>42796</v>
      </c>
      <c r="H8" s="18">
        <f t="shared" ca="1" si="1"/>
        <v>42797</v>
      </c>
      <c r="I8" s="18">
        <f t="shared" ca="1" si="1"/>
        <v>42798</v>
      </c>
      <c r="J8" s="18">
        <f t="shared" ca="1" si="2"/>
        <v>42799</v>
      </c>
      <c r="K8" s="18">
        <f t="shared" ca="1" si="3"/>
        <v>42800</v>
      </c>
      <c r="L8" s="18">
        <f t="shared" ca="1" si="4"/>
        <v>42801</v>
      </c>
      <c r="M8" s="18">
        <f t="shared" ca="1" si="5"/>
        <v>42802</v>
      </c>
      <c r="N8" s="18">
        <f t="shared" ca="1" si="6"/>
        <v>42803</v>
      </c>
      <c r="O8" s="18">
        <f t="shared" ca="1" si="7"/>
        <v>42804</v>
      </c>
      <c r="P8" s="18">
        <f t="shared" ca="1" si="8"/>
        <v>42805</v>
      </c>
      <c r="Q8" s="18">
        <f t="shared" ca="1" si="9"/>
        <v>42806</v>
      </c>
      <c r="R8" s="18">
        <f t="shared" ca="1" si="10"/>
        <v>42807</v>
      </c>
      <c r="S8" s="18">
        <f t="shared" ca="1" si="11"/>
        <v>42808</v>
      </c>
      <c r="T8" s="18">
        <f t="shared" ca="1" si="12"/>
        <v>42809</v>
      </c>
      <c r="U8" s="18">
        <f t="shared" ca="1" si="13"/>
        <v>42810</v>
      </c>
      <c r="V8" s="18">
        <f t="shared" ca="1" si="14"/>
        <v>42811</v>
      </c>
      <c r="W8" s="18">
        <f t="shared" ca="1" si="15"/>
        <v>42812</v>
      </c>
      <c r="X8" s="18">
        <f t="shared" ca="1" si="16"/>
        <v>42813</v>
      </c>
      <c r="Y8" s="18">
        <f t="shared" ca="1" si="17"/>
        <v>42814</v>
      </c>
      <c r="Z8" s="18">
        <f t="shared" ca="1" si="18"/>
        <v>42815</v>
      </c>
      <c r="AA8" s="18">
        <f t="shared" ca="1" si="19"/>
        <v>42816</v>
      </c>
      <c r="AB8" s="18">
        <f t="shared" ca="1" si="20"/>
        <v>42817</v>
      </c>
      <c r="AC8" s="18">
        <f t="shared" ca="1" si="21"/>
        <v>42818</v>
      </c>
      <c r="AD8" s="18">
        <f t="shared" ca="1" si="22"/>
        <v>42819</v>
      </c>
      <c r="AE8" s="18">
        <f t="shared" ca="1" si="23"/>
        <v>42820</v>
      </c>
      <c r="AF8" s="18">
        <f t="shared" ca="1" si="24"/>
        <v>42821</v>
      </c>
      <c r="AG8" s="18">
        <f t="shared" ca="1" si="25"/>
        <v>42822</v>
      </c>
      <c r="AH8" s="18">
        <f t="shared" ca="1" si="26"/>
        <v>42823</v>
      </c>
      <c r="AI8" s="18">
        <f t="shared" ca="1" si="27"/>
        <v>42824</v>
      </c>
      <c r="AJ8" s="18">
        <f t="shared" ca="1" si="28"/>
        <v>42825</v>
      </c>
      <c r="AK8" s="18">
        <f t="shared" ca="1" si="29"/>
        <v>42826</v>
      </c>
      <c r="AL8" s="18" t="str">
        <f t="shared" ca="1" si="30"/>
        <v/>
      </c>
      <c r="AM8" s="18" t="str">
        <f t="shared" ca="1" si="30"/>
        <v/>
      </c>
      <c r="AN8" s="18" t="str">
        <f t="shared" ca="1" si="30"/>
        <v/>
      </c>
      <c r="AO8" s="18" t="str">
        <f t="shared" ca="1" si="30"/>
        <v/>
      </c>
      <c r="AP8" s="18" t="str">
        <f t="shared" ca="1" si="30"/>
        <v/>
      </c>
      <c r="AQ8" s="18" t="str">
        <f t="shared" ca="1" si="30"/>
        <v/>
      </c>
      <c r="AR8" s="18" t="str">
        <f t="shared" ca="1" si="30"/>
        <v/>
      </c>
    </row>
    <row r="9" spans="1:44" ht="18.75" customHeight="1" x14ac:dyDescent="0.25">
      <c r="B9" s="17" t="s">
        <v>7</v>
      </c>
      <c r="C9" s="18" t="str">
        <f t="shared" ca="1" si="0"/>
        <v/>
      </c>
      <c r="D9" s="18" t="str">
        <f t="shared" ca="1" si="1"/>
        <v/>
      </c>
      <c r="E9" s="18" t="str">
        <f t="shared" ca="1" si="1"/>
        <v/>
      </c>
      <c r="F9" s="18" t="str">
        <f t="shared" ca="1" si="1"/>
        <v/>
      </c>
      <c r="G9" s="18" t="str">
        <f t="shared" ca="1" si="1"/>
        <v/>
      </c>
      <c r="H9" s="18" t="str">
        <f t="shared" ca="1" si="1"/>
        <v/>
      </c>
      <c r="I9" s="18">
        <f t="shared" ca="1" si="1"/>
        <v>42826</v>
      </c>
      <c r="J9" s="18">
        <f t="shared" ca="1" si="2"/>
        <v>42827</v>
      </c>
      <c r="K9" s="18">
        <f t="shared" ca="1" si="3"/>
        <v>42828</v>
      </c>
      <c r="L9" s="18">
        <f t="shared" ca="1" si="4"/>
        <v>42829</v>
      </c>
      <c r="M9" s="18">
        <f t="shared" ca="1" si="5"/>
        <v>42830</v>
      </c>
      <c r="N9" s="18">
        <f t="shared" ca="1" si="6"/>
        <v>42831</v>
      </c>
      <c r="O9" s="18">
        <f t="shared" ca="1" si="7"/>
        <v>42832</v>
      </c>
      <c r="P9" s="18">
        <f t="shared" ca="1" si="8"/>
        <v>42833</v>
      </c>
      <c r="Q9" s="18">
        <f t="shared" ca="1" si="9"/>
        <v>42834</v>
      </c>
      <c r="R9" s="18">
        <f t="shared" ca="1" si="10"/>
        <v>42835</v>
      </c>
      <c r="S9" s="18">
        <f t="shared" ca="1" si="11"/>
        <v>42836</v>
      </c>
      <c r="T9" s="18">
        <f t="shared" ca="1" si="12"/>
        <v>42837</v>
      </c>
      <c r="U9" s="18">
        <f t="shared" ca="1" si="13"/>
        <v>42838</v>
      </c>
      <c r="V9" s="18">
        <f t="shared" ca="1" si="14"/>
        <v>42839</v>
      </c>
      <c r="W9" s="18">
        <f t="shared" ca="1" si="15"/>
        <v>42840</v>
      </c>
      <c r="X9" s="18">
        <f t="shared" ca="1" si="16"/>
        <v>42841</v>
      </c>
      <c r="Y9" s="18">
        <f t="shared" ca="1" si="17"/>
        <v>42842</v>
      </c>
      <c r="Z9" s="18">
        <f t="shared" ca="1" si="18"/>
        <v>42843</v>
      </c>
      <c r="AA9" s="18">
        <f t="shared" ca="1" si="19"/>
        <v>42844</v>
      </c>
      <c r="AB9" s="18">
        <f t="shared" ca="1" si="20"/>
        <v>42845</v>
      </c>
      <c r="AC9" s="18">
        <f t="shared" ca="1" si="21"/>
        <v>42846</v>
      </c>
      <c r="AD9" s="18">
        <f t="shared" ca="1" si="22"/>
        <v>42847</v>
      </c>
      <c r="AE9" s="18">
        <f t="shared" ca="1" si="23"/>
        <v>42848</v>
      </c>
      <c r="AF9" s="18">
        <f t="shared" ca="1" si="24"/>
        <v>42849</v>
      </c>
      <c r="AG9" s="18">
        <f t="shared" ca="1" si="25"/>
        <v>42850</v>
      </c>
      <c r="AH9" s="18">
        <f t="shared" ca="1" si="26"/>
        <v>42851</v>
      </c>
      <c r="AI9" s="18">
        <f t="shared" ca="1" si="27"/>
        <v>42852</v>
      </c>
      <c r="AJ9" s="18">
        <f t="shared" ca="1" si="28"/>
        <v>42853</v>
      </c>
      <c r="AK9" s="18">
        <f t="shared" ca="1" si="29"/>
        <v>42854</v>
      </c>
      <c r="AL9" s="18">
        <f t="shared" ca="1" si="30"/>
        <v>42855</v>
      </c>
      <c r="AM9" s="18" t="str">
        <f t="shared" ca="1" si="30"/>
        <v/>
      </c>
      <c r="AN9" s="18" t="str">
        <f t="shared" ca="1" si="30"/>
        <v/>
      </c>
      <c r="AO9" s="18" t="str">
        <f t="shared" ca="1" si="30"/>
        <v/>
      </c>
      <c r="AP9" s="18" t="str">
        <f t="shared" ca="1" si="30"/>
        <v/>
      </c>
      <c r="AQ9" s="18" t="str">
        <f t="shared" ca="1" si="30"/>
        <v/>
      </c>
      <c r="AR9" s="18" t="str">
        <f t="shared" ca="1" si="30"/>
        <v/>
      </c>
    </row>
    <row r="10" spans="1:44" ht="18.75" customHeight="1" x14ac:dyDescent="0.25">
      <c r="B10" s="17" t="s">
        <v>68</v>
      </c>
      <c r="C10" s="18" t="str">
        <f t="shared" ca="1" si="0"/>
        <v/>
      </c>
      <c r="D10" s="18">
        <f t="shared" ca="1" si="1"/>
        <v>42856</v>
      </c>
      <c r="E10" s="18">
        <f t="shared" ca="1" si="1"/>
        <v>42857</v>
      </c>
      <c r="F10" s="18">
        <f t="shared" ca="1" si="1"/>
        <v>42858</v>
      </c>
      <c r="G10" s="18">
        <f t="shared" ca="1" si="1"/>
        <v>42859</v>
      </c>
      <c r="H10" s="18">
        <f t="shared" ca="1" si="1"/>
        <v>42860</v>
      </c>
      <c r="I10" s="18">
        <f t="shared" ca="1" si="1"/>
        <v>42861</v>
      </c>
      <c r="J10" s="18">
        <f t="shared" ca="1" si="2"/>
        <v>42862</v>
      </c>
      <c r="K10" s="18">
        <f t="shared" ca="1" si="3"/>
        <v>42863</v>
      </c>
      <c r="L10" s="18">
        <f t="shared" ca="1" si="4"/>
        <v>42864</v>
      </c>
      <c r="M10" s="18">
        <f t="shared" ca="1" si="5"/>
        <v>42865</v>
      </c>
      <c r="N10" s="18">
        <f t="shared" ca="1" si="6"/>
        <v>42866</v>
      </c>
      <c r="O10" s="18">
        <f t="shared" ca="1" si="7"/>
        <v>42867</v>
      </c>
      <c r="P10" s="18">
        <f t="shared" ca="1" si="8"/>
        <v>42868</v>
      </c>
      <c r="Q10" s="18">
        <f t="shared" ca="1" si="9"/>
        <v>42869</v>
      </c>
      <c r="R10" s="18">
        <f t="shared" ca="1" si="10"/>
        <v>42870</v>
      </c>
      <c r="S10" s="18">
        <f t="shared" ca="1" si="11"/>
        <v>42871</v>
      </c>
      <c r="T10" s="18">
        <f t="shared" ca="1" si="12"/>
        <v>42872</v>
      </c>
      <c r="U10" s="18">
        <f t="shared" ca="1" si="13"/>
        <v>42873</v>
      </c>
      <c r="V10" s="18">
        <f t="shared" ca="1" si="14"/>
        <v>42874</v>
      </c>
      <c r="W10" s="18">
        <f t="shared" ca="1" si="15"/>
        <v>42875</v>
      </c>
      <c r="X10" s="18">
        <f t="shared" ca="1" si="16"/>
        <v>42876</v>
      </c>
      <c r="Y10" s="18">
        <f t="shared" ca="1" si="17"/>
        <v>42877</v>
      </c>
      <c r="Z10" s="18">
        <f t="shared" ca="1" si="18"/>
        <v>42878</v>
      </c>
      <c r="AA10" s="18">
        <f t="shared" ca="1" si="19"/>
        <v>42879</v>
      </c>
      <c r="AB10" s="18">
        <f t="shared" ca="1" si="20"/>
        <v>42880</v>
      </c>
      <c r="AC10" s="18">
        <f t="shared" ca="1" si="21"/>
        <v>42881</v>
      </c>
      <c r="AD10" s="18">
        <f t="shared" ca="1" si="22"/>
        <v>42882</v>
      </c>
      <c r="AE10" s="18">
        <f t="shared" ca="1" si="23"/>
        <v>42883</v>
      </c>
      <c r="AF10" s="18">
        <f t="shared" ca="1" si="24"/>
        <v>42884</v>
      </c>
      <c r="AG10" s="18">
        <f t="shared" ca="1" si="25"/>
        <v>42885</v>
      </c>
      <c r="AH10" s="18">
        <f t="shared" ca="1" si="26"/>
        <v>42886</v>
      </c>
      <c r="AI10" s="18">
        <f t="shared" ca="1" si="27"/>
        <v>42887</v>
      </c>
      <c r="AJ10" s="18">
        <f t="shared" ca="1" si="28"/>
        <v>42888</v>
      </c>
      <c r="AK10" s="18">
        <f t="shared" ca="1" si="29"/>
        <v>42889</v>
      </c>
      <c r="AL10" s="18" t="str">
        <f t="shared" ca="1" si="30"/>
        <v/>
      </c>
      <c r="AM10" s="18" t="str">
        <f t="shared" ca="1" si="30"/>
        <v/>
      </c>
      <c r="AN10" s="18" t="str">
        <f t="shared" ca="1" si="30"/>
        <v/>
      </c>
      <c r="AO10" s="18" t="str">
        <f t="shared" ca="1" si="30"/>
        <v/>
      </c>
      <c r="AP10" s="18" t="str">
        <f t="shared" ca="1" si="30"/>
        <v/>
      </c>
      <c r="AQ10" s="18" t="str">
        <f t="shared" ca="1" si="30"/>
        <v/>
      </c>
      <c r="AR10" s="18" t="str">
        <f t="shared" ca="1" si="30"/>
        <v/>
      </c>
    </row>
    <row r="11" spans="1:44" ht="18.75" customHeight="1" x14ac:dyDescent="0.25">
      <c r="B11" s="17" t="s">
        <v>8</v>
      </c>
      <c r="C11" s="18" t="str">
        <f t="shared" ca="1" si="0"/>
        <v/>
      </c>
      <c r="D11" s="18" t="str">
        <f t="shared" ca="1" si="1"/>
        <v/>
      </c>
      <c r="E11" s="18" t="str">
        <f t="shared" ca="1" si="1"/>
        <v/>
      </c>
      <c r="F11" s="18" t="str">
        <f t="shared" ca="1" si="1"/>
        <v/>
      </c>
      <c r="G11" s="18">
        <f t="shared" ca="1" si="1"/>
        <v>42887</v>
      </c>
      <c r="H11" s="18">
        <f t="shared" ca="1" si="1"/>
        <v>42888</v>
      </c>
      <c r="I11" s="18">
        <f t="shared" ca="1" si="1"/>
        <v>42889</v>
      </c>
      <c r="J11" s="18">
        <f t="shared" ca="1" si="2"/>
        <v>42890</v>
      </c>
      <c r="K11" s="18">
        <f t="shared" ca="1" si="3"/>
        <v>42891</v>
      </c>
      <c r="L11" s="18">
        <f t="shared" ca="1" si="4"/>
        <v>42892</v>
      </c>
      <c r="M11" s="18">
        <f t="shared" ca="1" si="5"/>
        <v>42893</v>
      </c>
      <c r="N11" s="18">
        <f t="shared" ca="1" si="6"/>
        <v>42894</v>
      </c>
      <c r="O11" s="18">
        <f t="shared" ca="1" si="7"/>
        <v>42895</v>
      </c>
      <c r="P11" s="18">
        <f t="shared" ca="1" si="8"/>
        <v>42896</v>
      </c>
      <c r="Q11" s="18">
        <f t="shared" ca="1" si="9"/>
        <v>42897</v>
      </c>
      <c r="R11" s="18">
        <f t="shared" ca="1" si="10"/>
        <v>42898</v>
      </c>
      <c r="S11" s="18">
        <f t="shared" ca="1" si="11"/>
        <v>42899</v>
      </c>
      <c r="T11" s="18">
        <f t="shared" ca="1" si="12"/>
        <v>42900</v>
      </c>
      <c r="U11" s="18">
        <f t="shared" ca="1" si="13"/>
        <v>42901</v>
      </c>
      <c r="V11" s="18">
        <f t="shared" ca="1" si="14"/>
        <v>42902</v>
      </c>
      <c r="W11" s="18">
        <f t="shared" ca="1" si="15"/>
        <v>42903</v>
      </c>
      <c r="X11" s="18">
        <f t="shared" ca="1" si="16"/>
        <v>42904</v>
      </c>
      <c r="Y11" s="18">
        <f t="shared" ca="1" si="17"/>
        <v>42905</v>
      </c>
      <c r="Z11" s="18">
        <f t="shared" ca="1" si="18"/>
        <v>42906</v>
      </c>
      <c r="AA11" s="18">
        <f t="shared" ca="1" si="19"/>
        <v>42907</v>
      </c>
      <c r="AB11" s="18">
        <f t="shared" ca="1" si="20"/>
        <v>42908</v>
      </c>
      <c r="AC11" s="18">
        <f t="shared" ca="1" si="21"/>
        <v>42909</v>
      </c>
      <c r="AD11" s="18">
        <f t="shared" ca="1" si="22"/>
        <v>42910</v>
      </c>
      <c r="AE11" s="18">
        <f t="shared" ca="1" si="23"/>
        <v>42911</v>
      </c>
      <c r="AF11" s="18">
        <f t="shared" ca="1" si="24"/>
        <v>42912</v>
      </c>
      <c r="AG11" s="18">
        <f t="shared" ca="1" si="25"/>
        <v>42913</v>
      </c>
      <c r="AH11" s="18">
        <f t="shared" ca="1" si="26"/>
        <v>42914</v>
      </c>
      <c r="AI11" s="18">
        <f t="shared" ca="1" si="27"/>
        <v>42915</v>
      </c>
      <c r="AJ11" s="18">
        <f t="shared" ca="1" si="28"/>
        <v>42916</v>
      </c>
      <c r="AK11" s="18">
        <f t="shared" ca="1" si="29"/>
        <v>42917</v>
      </c>
      <c r="AL11" s="18" t="str">
        <f t="shared" ca="1" si="30"/>
        <v/>
      </c>
      <c r="AM11" s="18" t="str">
        <f t="shared" ca="1" si="30"/>
        <v/>
      </c>
      <c r="AN11" s="18" t="str">
        <f t="shared" ca="1" si="30"/>
        <v/>
      </c>
      <c r="AO11" s="18" t="str">
        <f t="shared" ca="1" si="30"/>
        <v/>
      </c>
      <c r="AP11" s="18" t="str">
        <f t="shared" ca="1" si="30"/>
        <v/>
      </c>
      <c r="AQ11" s="18" t="str">
        <f t="shared" ca="1" si="30"/>
        <v/>
      </c>
      <c r="AR11" s="18" t="str">
        <f t="shared" ca="1" si="30"/>
        <v/>
      </c>
    </row>
    <row r="12" spans="1:44" ht="18.75" customHeight="1" x14ac:dyDescent="0.25">
      <c r="B12" s="17" t="s">
        <v>9</v>
      </c>
      <c r="C12" s="18" t="str">
        <f t="shared" ca="1" si="0"/>
        <v/>
      </c>
      <c r="D12" s="18" t="str">
        <f t="shared" ca="1" si="1"/>
        <v/>
      </c>
      <c r="E12" s="18" t="str">
        <f t="shared" ca="1" si="1"/>
        <v/>
      </c>
      <c r="F12" s="18" t="str">
        <f t="shared" ca="1" si="1"/>
        <v/>
      </c>
      <c r="G12" s="18" t="str">
        <f t="shared" ca="1" si="1"/>
        <v/>
      </c>
      <c r="H12" s="18" t="str">
        <f t="shared" ca="1" si="1"/>
        <v/>
      </c>
      <c r="I12" s="18">
        <f t="shared" ca="1" si="1"/>
        <v>42917</v>
      </c>
      <c r="J12" s="18">
        <f t="shared" ca="1" si="2"/>
        <v>42918</v>
      </c>
      <c r="K12" s="18">
        <f t="shared" ca="1" si="3"/>
        <v>42919</v>
      </c>
      <c r="L12" s="18">
        <f t="shared" ca="1" si="4"/>
        <v>42920</v>
      </c>
      <c r="M12" s="18">
        <f t="shared" ca="1" si="5"/>
        <v>42921</v>
      </c>
      <c r="N12" s="18">
        <f t="shared" ca="1" si="6"/>
        <v>42922</v>
      </c>
      <c r="O12" s="18">
        <f t="shared" ca="1" si="7"/>
        <v>42923</v>
      </c>
      <c r="P12" s="18">
        <f t="shared" ca="1" si="8"/>
        <v>42924</v>
      </c>
      <c r="Q12" s="18">
        <f t="shared" ca="1" si="9"/>
        <v>42925</v>
      </c>
      <c r="R12" s="18">
        <f t="shared" ca="1" si="10"/>
        <v>42926</v>
      </c>
      <c r="S12" s="18">
        <f t="shared" ca="1" si="11"/>
        <v>42927</v>
      </c>
      <c r="T12" s="18">
        <f t="shared" ca="1" si="12"/>
        <v>42928</v>
      </c>
      <c r="U12" s="18">
        <f t="shared" ca="1" si="13"/>
        <v>42929</v>
      </c>
      <c r="V12" s="18">
        <f t="shared" ca="1" si="14"/>
        <v>42930</v>
      </c>
      <c r="W12" s="18">
        <f t="shared" ca="1" si="15"/>
        <v>42931</v>
      </c>
      <c r="X12" s="18">
        <f t="shared" ca="1" si="16"/>
        <v>42932</v>
      </c>
      <c r="Y12" s="18">
        <f t="shared" ca="1" si="17"/>
        <v>42933</v>
      </c>
      <c r="Z12" s="18">
        <f t="shared" ca="1" si="18"/>
        <v>42934</v>
      </c>
      <c r="AA12" s="18">
        <f t="shared" ca="1" si="19"/>
        <v>42935</v>
      </c>
      <c r="AB12" s="18">
        <f t="shared" ca="1" si="20"/>
        <v>42936</v>
      </c>
      <c r="AC12" s="18">
        <f t="shared" ca="1" si="21"/>
        <v>42937</v>
      </c>
      <c r="AD12" s="18">
        <f t="shared" ca="1" si="22"/>
        <v>42938</v>
      </c>
      <c r="AE12" s="18">
        <f t="shared" ca="1" si="23"/>
        <v>42939</v>
      </c>
      <c r="AF12" s="18">
        <f t="shared" ca="1" si="24"/>
        <v>42940</v>
      </c>
      <c r="AG12" s="18">
        <f t="shared" ca="1" si="25"/>
        <v>42941</v>
      </c>
      <c r="AH12" s="18">
        <f t="shared" ca="1" si="26"/>
        <v>42942</v>
      </c>
      <c r="AI12" s="18">
        <f t="shared" ca="1" si="27"/>
        <v>42943</v>
      </c>
      <c r="AJ12" s="18">
        <f t="shared" ca="1" si="28"/>
        <v>42944</v>
      </c>
      <c r="AK12" s="18">
        <f t="shared" ca="1" si="29"/>
        <v>42945</v>
      </c>
      <c r="AL12" s="18">
        <f t="shared" ca="1" si="30"/>
        <v>42946</v>
      </c>
      <c r="AM12" s="18">
        <f t="shared" ca="1" si="30"/>
        <v>42947</v>
      </c>
      <c r="AN12" s="18" t="str">
        <f t="shared" ca="1" si="30"/>
        <v/>
      </c>
      <c r="AO12" s="18" t="str">
        <f t="shared" ca="1" si="30"/>
        <v/>
      </c>
      <c r="AP12" s="18" t="str">
        <f t="shared" ca="1" si="30"/>
        <v/>
      </c>
      <c r="AQ12" s="18" t="str">
        <f t="shared" ca="1" si="30"/>
        <v/>
      </c>
      <c r="AR12" s="18" t="str">
        <f t="shared" ca="1" si="30"/>
        <v/>
      </c>
    </row>
    <row r="13" spans="1:44" ht="18.75" customHeight="1" x14ac:dyDescent="0.25">
      <c r="B13" s="17" t="s">
        <v>10</v>
      </c>
      <c r="C13" s="18" t="str">
        <f t="shared" ca="1" si="0"/>
        <v/>
      </c>
      <c r="D13" s="18" t="str">
        <f t="shared" ca="1" si="1"/>
        <v/>
      </c>
      <c r="E13" s="18">
        <f t="shared" ca="1" si="1"/>
        <v>42948</v>
      </c>
      <c r="F13" s="18">
        <f t="shared" ca="1" si="1"/>
        <v>42949</v>
      </c>
      <c r="G13" s="18">
        <f t="shared" ca="1" si="1"/>
        <v>42950</v>
      </c>
      <c r="H13" s="18">
        <f t="shared" ca="1" si="1"/>
        <v>42951</v>
      </c>
      <c r="I13" s="18">
        <f t="shared" ca="1" si="1"/>
        <v>42952</v>
      </c>
      <c r="J13" s="18">
        <f t="shared" ca="1" si="2"/>
        <v>42953</v>
      </c>
      <c r="K13" s="18">
        <f t="shared" ca="1" si="3"/>
        <v>42954</v>
      </c>
      <c r="L13" s="18">
        <f t="shared" ca="1" si="4"/>
        <v>42955</v>
      </c>
      <c r="M13" s="18">
        <f t="shared" ca="1" si="5"/>
        <v>42956</v>
      </c>
      <c r="N13" s="18">
        <f t="shared" ca="1" si="6"/>
        <v>42957</v>
      </c>
      <c r="O13" s="18">
        <f t="shared" ca="1" si="7"/>
        <v>42958</v>
      </c>
      <c r="P13" s="18">
        <f t="shared" ca="1" si="8"/>
        <v>42959</v>
      </c>
      <c r="Q13" s="18">
        <f t="shared" ca="1" si="9"/>
        <v>42960</v>
      </c>
      <c r="R13" s="18">
        <f t="shared" ca="1" si="10"/>
        <v>42961</v>
      </c>
      <c r="S13" s="18">
        <f t="shared" ca="1" si="11"/>
        <v>42962</v>
      </c>
      <c r="T13" s="18">
        <f t="shared" ca="1" si="12"/>
        <v>42963</v>
      </c>
      <c r="U13" s="18">
        <f t="shared" ca="1" si="13"/>
        <v>42964</v>
      </c>
      <c r="V13" s="18">
        <f t="shared" ca="1" si="14"/>
        <v>42965</v>
      </c>
      <c r="W13" s="18">
        <f t="shared" ca="1" si="15"/>
        <v>42966</v>
      </c>
      <c r="X13" s="18">
        <f t="shared" ca="1" si="16"/>
        <v>42967</v>
      </c>
      <c r="Y13" s="18">
        <f t="shared" ca="1" si="17"/>
        <v>42968</v>
      </c>
      <c r="Z13" s="18">
        <f t="shared" ca="1" si="18"/>
        <v>42969</v>
      </c>
      <c r="AA13" s="18">
        <f t="shared" ca="1" si="19"/>
        <v>42970</v>
      </c>
      <c r="AB13" s="18">
        <f t="shared" ca="1" si="20"/>
        <v>42971</v>
      </c>
      <c r="AC13" s="18">
        <f t="shared" ca="1" si="21"/>
        <v>42972</v>
      </c>
      <c r="AD13" s="18">
        <f t="shared" ca="1" si="22"/>
        <v>42973</v>
      </c>
      <c r="AE13" s="18">
        <f t="shared" ca="1" si="23"/>
        <v>42974</v>
      </c>
      <c r="AF13" s="18">
        <f t="shared" ca="1" si="24"/>
        <v>42975</v>
      </c>
      <c r="AG13" s="18">
        <f t="shared" ca="1" si="25"/>
        <v>42976</v>
      </c>
      <c r="AH13" s="18">
        <f t="shared" ca="1" si="26"/>
        <v>42977</v>
      </c>
      <c r="AI13" s="18">
        <f t="shared" ca="1" si="27"/>
        <v>42978</v>
      </c>
      <c r="AJ13" s="18">
        <f t="shared" ca="1" si="28"/>
        <v>42979</v>
      </c>
      <c r="AK13" s="18">
        <f t="shared" ca="1" si="29"/>
        <v>42980</v>
      </c>
      <c r="AL13" s="18" t="str">
        <f t="shared" ca="1" si="30"/>
        <v/>
      </c>
      <c r="AM13" s="18" t="str">
        <f t="shared" ca="1" si="30"/>
        <v/>
      </c>
      <c r="AN13" s="18" t="str">
        <f t="shared" ca="1" si="30"/>
        <v/>
      </c>
      <c r="AO13" s="18" t="str">
        <f t="shared" ca="1" si="30"/>
        <v/>
      </c>
      <c r="AP13" s="18" t="str">
        <f t="shared" ca="1" si="30"/>
        <v/>
      </c>
      <c r="AQ13" s="18" t="str">
        <f t="shared" ca="1" si="30"/>
        <v/>
      </c>
      <c r="AR13" s="18" t="str">
        <f t="shared" ca="1" si="30"/>
        <v/>
      </c>
    </row>
    <row r="14" spans="1:44" ht="18.75" customHeight="1" x14ac:dyDescent="0.25">
      <c r="B14" s="17" t="s">
        <v>11</v>
      </c>
      <c r="C14" s="18" t="str">
        <f t="shared" ca="1" si="0"/>
        <v/>
      </c>
      <c r="D14" s="18" t="str">
        <f t="shared" ca="1" si="1"/>
        <v/>
      </c>
      <c r="E14" s="18" t="str">
        <f t="shared" ca="1" si="1"/>
        <v/>
      </c>
      <c r="F14" s="18" t="str">
        <f t="shared" ca="1" si="1"/>
        <v/>
      </c>
      <c r="G14" s="18" t="str">
        <f t="shared" ca="1" si="1"/>
        <v/>
      </c>
      <c r="H14" s="18">
        <f t="shared" ca="1" si="1"/>
        <v>42979</v>
      </c>
      <c r="I14" s="18">
        <f t="shared" ca="1" si="1"/>
        <v>42980</v>
      </c>
      <c r="J14" s="18">
        <f t="shared" ca="1" si="2"/>
        <v>42981</v>
      </c>
      <c r="K14" s="18">
        <f t="shared" ca="1" si="3"/>
        <v>42982</v>
      </c>
      <c r="L14" s="18">
        <f t="shared" ca="1" si="4"/>
        <v>42983</v>
      </c>
      <c r="M14" s="18">
        <f t="shared" ca="1" si="5"/>
        <v>42984</v>
      </c>
      <c r="N14" s="18">
        <f t="shared" ca="1" si="6"/>
        <v>42985</v>
      </c>
      <c r="O14" s="18">
        <f t="shared" ca="1" si="7"/>
        <v>42986</v>
      </c>
      <c r="P14" s="18">
        <f t="shared" ca="1" si="8"/>
        <v>42987</v>
      </c>
      <c r="Q14" s="18">
        <f t="shared" ca="1" si="9"/>
        <v>42988</v>
      </c>
      <c r="R14" s="18">
        <f t="shared" ca="1" si="10"/>
        <v>42989</v>
      </c>
      <c r="S14" s="18">
        <f t="shared" ca="1" si="11"/>
        <v>42990</v>
      </c>
      <c r="T14" s="18">
        <f t="shared" ca="1" si="12"/>
        <v>42991</v>
      </c>
      <c r="U14" s="18">
        <f t="shared" ca="1" si="13"/>
        <v>42992</v>
      </c>
      <c r="V14" s="18">
        <f t="shared" ca="1" si="14"/>
        <v>42993</v>
      </c>
      <c r="W14" s="18">
        <f t="shared" ca="1" si="15"/>
        <v>42994</v>
      </c>
      <c r="X14" s="18">
        <f t="shared" ca="1" si="16"/>
        <v>42995</v>
      </c>
      <c r="Y14" s="18">
        <f t="shared" ca="1" si="17"/>
        <v>42996</v>
      </c>
      <c r="Z14" s="18">
        <f t="shared" ca="1" si="18"/>
        <v>42997</v>
      </c>
      <c r="AA14" s="18">
        <f t="shared" ca="1" si="19"/>
        <v>42998</v>
      </c>
      <c r="AB14" s="18">
        <f t="shared" ca="1" si="20"/>
        <v>42999</v>
      </c>
      <c r="AC14" s="18">
        <f t="shared" ca="1" si="21"/>
        <v>43000</v>
      </c>
      <c r="AD14" s="18">
        <f t="shared" ca="1" si="22"/>
        <v>43001</v>
      </c>
      <c r="AE14" s="18">
        <f t="shared" ca="1" si="23"/>
        <v>43002</v>
      </c>
      <c r="AF14" s="18">
        <f t="shared" ca="1" si="24"/>
        <v>43003</v>
      </c>
      <c r="AG14" s="18">
        <f t="shared" ca="1" si="25"/>
        <v>43004</v>
      </c>
      <c r="AH14" s="18">
        <f t="shared" ca="1" si="26"/>
        <v>43005</v>
      </c>
      <c r="AI14" s="18">
        <f t="shared" ca="1" si="27"/>
        <v>43006</v>
      </c>
      <c r="AJ14" s="18">
        <f t="shared" ca="1" si="28"/>
        <v>43007</v>
      </c>
      <c r="AK14" s="18">
        <f t="shared" ca="1" si="29"/>
        <v>43008</v>
      </c>
      <c r="AL14" s="18" t="str">
        <f t="shared" ca="1" si="30"/>
        <v/>
      </c>
      <c r="AM14" s="18" t="str">
        <f t="shared" ca="1" si="30"/>
        <v/>
      </c>
      <c r="AN14" s="18" t="str">
        <f t="shared" ca="1" si="30"/>
        <v/>
      </c>
      <c r="AO14" s="18" t="str">
        <f t="shared" ca="1" si="30"/>
        <v/>
      </c>
      <c r="AP14" s="18" t="str">
        <f t="shared" ca="1" si="30"/>
        <v/>
      </c>
      <c r="AQ14" s="18" t="str">
        <f t="shared" ca="1" si="30"/>
        <v/>
      </c>
      <c r="AR14" s="18" t="str">
        <f t="shared" ca="1" si="30"/>
        <v/>
      </c>
    </row>
    <row r="15" spans="1:44" ht="18.75" customHeight="1" x14ac:dyDescent="0.25">
      <c r="B15" s="17" t="s">
        <v>12</v>
      </c>
      <c r="C15" s="18">
        <f t="shared" ca="1" si="0"/>
        <v>43009</v>
      </c>
      <c r="D15" s="18">
        <f t="shared" ca="1" si="1"/>
        <v>43010</v>
      </c>
      <c r="E15" s="18">
        <f t="shared" ca="1" si="1"/>
        <v>43011</v>
      </c>
      <c r="F15" s="18">
        <f t="shared" ca="1" si="1"/>
        <v>43012</v>
      </c>
      <c r="G15" s="18">
        <f t="shared" ca="1" si="1"/>
        <v>43013</v>
      </c>
      <c r="H15" s="18">
        <f t="shared" ca="1" si="1"/>
        <v>43014</v>
      </c>
      <c r="I15" s="18">
        <f t="shared" ca="1" si="1"/>
        <v>43015</v>
      </c>
      <c r="J15" s="18">
        <f t="shared" ca="1" si="2"/>
        <v>43016</v>
      </c>
      <c r="K15" s="18">
        <f t="shared" ca="1" si="3"/>
        <v>43017</v>
      </c>
      <c r="L15" s="18">
        <f t="shared" ca="1" si="4"/>
        <v>43018</v>
      </c>
      <c r="M15" s="18">
        <f t="shared" ca="1" si="5"/>
        <v>43019</v>
      </c>
      <c r="N15" s="18">
        <f t="shared" ca="1" si="6"/>
        <v>43020</v>
      </c>
      <c r="O15" s="18">
        <f t="shared" ca="1" si="7"/>
        <v>43021</v>
      </c>
      <c r="P15" s="18">
        <f t="shared" ca="1" si="8"/>
        <v>43022</v>
      </c>
      <c r="Q15" s="18">
        <f t="shared" ca="1" si="9"/>
        <v>43023</v>
      </c>
      <c r="R15" s="18">
        <f t="shared" ca="1" si="10"/>
        <v>43024</v>
      </c>
      <c r="S15" s="18">
        <f t="shared" ca="1" si="11"/>
        <v>43025</v>
      </c>
      <c r="T15" s="18">
        <f t="shared" ca="1" si="12"/>
        <v>43026</v>
      </c>
      <c r="U15" s="18">
        <f t="shared" ca="1" si="13"/>
        <v>43027</v>
      </c>
      <c r="V15" s="18">
        <f t="shared" ca="1" si="14"/>
        <v>43028</v>
      </c>
      <c r="W15" s="18">
        <f t="shared" ca="1" si="15"/>
        <v>43029</v>
      </c>
      <c r="X15" s="18">
        <f t="shared" ca="1" si="16"/>
        <v>43030</v>
      </c>
      <c r="Y15" s="18">
        <f t="shared" ca="1" si="17"/>
        <v>43031</v>
      </c>
      <c r="Z15" s="18">
        <f t="shared" ca="1" si="18"/>
        <v>43032</v>
      </c>
      <c r="AA15" s="18">
        <f t="shared" ca="1" si="19"/>
        <v>43033</v>
      </c>
      <c r="AB15" s="18">
        <f t="shared" ca="1" si="20"/>
        <v>43034</v>
      </c>
      <c r="AC15" s="18">
        <f t="shared" ca="1" si="21"/>
        <v>43035</v>
      </c>
      <c r="AD15" s="18">
        <f t="shared" ca="1" si="22"/>
        <v>43036</v>
      </c>
      <c r="AE15" s="18">
        <f t="shared" ca="1" si="23"/>
        <v>43037</v>
      </c>
      <c r="AF15" s="18">
        <f t="shared" ca="1" si="24"/>
        <v>43038</v>
      </c>
      <c r="AG15" s="18">
        <f t="shared" ca="1" si="25"/>
        <v>43039</v>
      </c>
      <c r="AH15" s="18">
        <f t="shared" ca="1" si="26"/>
        <v>43040</v>
      </c>
      <c r="AI15" s="18">
        <f t="shared" ca="1" si="27"/>
        <v>43041</v>
      </c>
      <c r="AJ15" s="18">
        <f t="shared" ca="1" si="28"/>
        <v>43042</v>
      </c>
      <c r="AK15" s="18">
        <f t="shared" ca="1" si="29"/>
        <v>43043</v>
      </c>
      <c r="AL15" s="18" t="str">
        <f t="shared" ca="1" si="30"/>
        <v/>
      </c>
      <c r="AM15" s="18" t="str">
        <f t="shared" ca="1" si="30"/>
        <v/>
      </c>
      <c r="AN15" s="18" t="str">
        <f t="shared" ca="1" si="30"/>
        <v/>
      </c>
      <c r="AO15" s="18" t="str">
        <f t="shared" ca="1" si="30"/>
        <v/>
      </c>
      <c r="AP15" s="18" t="str">
        <f t="shared" ca="1" si="30"/>
        <v/>
      </c>
      <c r="AQ15" s="18" t="str">
        <f t="shared" ca="1" si="30"/>
        <v/>
      </c>
      <c r="AR15" s="18" t="str">
        <f t="shared" ca="1" si="30"/>
        <v/>
      </c>
    </row>
    <row r="16" spans="1:44" ht="18.75" customHeight="1" x14ac:dyDescent="0.25">
      <c r="B16" s="17" t="s">
        <v>13</v>
      </c>
      <c r="C16" s="18" t="str">
        <f t="shared" ca="1" si="0"/>
        <v/>
      </c>
      <c r="D16" s="18" t="str">
        <f t="shared" ca="1" si="1"/>
        <v/>
      </c>
      <c r="E16" s="18" t="str">
        <f t="shared" ca="1" si="1"/>
        <v/>
      </c>
      <c r="F16" s="18">
        <f t="shared" ca="1" si="1"/>
        <v>43040</v>
      </c>
      <c r="G16" s="18">
        <f t="shared" ca="1" si="1"/>
        <v>43041</v>
      </c>
      <c r="H16" s="18">
        <f t="shared" ca="1" si="1"/>
        <v>43042</v>
      </c>
      <c r="I16" s="18">
        <f t="shared" ca="1" si="1"/>
        <v>43043</v>
      </c>
      <c r="J16" s="18">
        <f t="shared" ca="1" si="2"/>
        <v>43044</v>
      </c>
      <c r="K16" s="18">
        <f t="shared" ca="1" si="3"/>
        <v>43045</v>
      </c>
      <c r="L16" s="18">
        <f t="shared" ca="1" si="4"/>
        <v>43046</v>
      </c>
      <c r="M16" s="18">
        <f t="shared" ca="1" si="5"/>
        <v>43047</v>
      </c>
      <c r="N16" s="18">
        <f t="shared" ca="1" si="6"/>
        <v>43048</v>
      </c>
      <c r="O16" s="18">
        <f t="shared" ca="1" si="7"/>
        <v>43049</v>
      </c>
      <c r="P16" s="18">
        <f t="shared" ca="1" si="8"/>
        <v>43050</v>
      </c>
      <c r="Q16" s="18">
        <f t="shared" ca="1" si="9"/>
        <v>43051</v>
      </c>
      <c r="R16" s="18">
        <f t="shared" ca="1" si="10"/>
        <v>43052</v>
      </c>
      <c r="S16" s="18">
        <f t="shared" ca="1" si="11"/>
        <v>43053</v>
      </c>
      <c r="T16" s="18">
        <f t="shared" ca="1" si="12"/>
        <v>43054</v>
      </c>
      <c r="U16" s="18">
        <f t="shared" ca="1" si="13"/>
        <v>43055</v>
      </c>
      <c r="V16" s="18">
        <f t="shared" ca="1" si="14"/>
        <v>43056</v>
      </c>
      <c r="W16" s="18">
        <f t="shared" ca="1" si="15"/>
        <v>43057</v>
      </c>
      <c r="X16" s="18">
        <f t="shared" ca="1" si="16"/>
        <v>43058</v>
      </c>
      <c r="Y16" s="18">
        <f t="shared" ca="1" si="17"/>
        <v>43059</v>
      </c>
      <c r="Z16" s="18">
        <f t="shared" ca="1" si="18"/>
        <v>43060</v>
      </c>
      <c r="AA16" s="18">
        <f t="shared" ca="1" si="19"/>
        <v>43061</v>
      </c>
      <c r="AB16" s="18">
        <f t="shared" ca="1" si="20"/>
        <v>43062</v>
      </c>
      <c r="AC16" s="18">
        <f t="shared" ca="1" si="21"/>
        <v>43063</v>
      </c>
      <c r="AD16" s="18">
        <f t="shared" ca="1" si="22"/>
        <v>43064</v>
      </c>
      <c r="AE16" s="18">
        <f t="shared" ca="1" si="23"/>
        <v>43065</v>
      </c>
      <c r="AF16" s="18">
        <f t="shared" ca="1" si="24"/>
        <v>43066</v>
      </c>
      <c r="AG16" s="18">
        <f t="shared" ca="1" si="25"/>
        <v>43067</v>
      </c>
      <c r="AH16" s="18">
        <f t="shared" ca="1" si="26"/>
        <v>43068</v>
      </c>
      <c r="AI16" s="18">
        <f t="shared" ca="1" si="27"/>
        <v>43069</v>
      </c>
      <c r="AJ16" s="18">
        <f t="shared" ca="1" si="28"/>
        <v>43070</v>
      </c>
      <c r="AK16" s="18">
        <f t="shared" ca="1" si="29"/>
        <v>43071</v>
      </c>
      <c r="AL16" s="18" t="str">
        <f t="shared" ca="1" si="30"/>
        <v/>
      </c>
      <c r="AM16" s="18" t="str">
        <f t="shared" ca="1" si="30"/>
        <v/>
      </c>
      <c r="AN16" s="18" t="str">
        <f t="shared" ca="1" si="30"/>
        <v/>
      </c>
      <c r="AO16" s="18" t="str">
        <f t="shared" ca="1" si="30"/>
        <v/>
      </c>
      <c r="AP16" s="18" t="str">
        <f t="shared" ca="1" si="30"/>
        <v/>
      </c>
      <c r="AQ16" s="18" t="str">
        <f t="shared" ca="1" si="30"/>
        <v/>
      </c>
      <c r="AR16" s="18" t="str">
        <f t="shared" ca="1" si="30"/>
        <v/>
      </c>
    </row>
    <row r="17" spans="2:44" ht="18.75" customHeight="1" x14ac:dyDescent="0.25">
      <c r="B17" s="17" t="s">
        <v>14</v>
      </c>
      <c r="C17" s="18" t="str">
        <f t="shared" ca="1" si="0"/>
        <v/>
      </c>
      <c r="D17" s="18" t="str">
        <f t="shared" ca="1" si="1"/>
        <v/>
      </c>
      <c r="E17" s="18" t="str">
        <f t="shared" ca="1" si="1"/>
        <v/>
      </c>
      <c r="F17" s="18" t="str">
        <f t="shared" ca="1" si="1"/>
        <v/>
      </c>
      <c r="G17" s="18" t="str">
        <f t="shared" ca="1" si="1"/>
        <v/>
      </c>
      <c r="H17" s="18">
        <f t="shared" ca="1" si="1"/>
        <v>43070</v>
      </c>
      <c r="I17" s="18">
        <f t="shared" ca="1" si="1"/>
        <v>43071</v>
      </c>
      <c r="J17" s="18">
        <f t="shared" ca="1" si="2"/>
        <v>43072</v>
      </c>
      <c r="K17" s="18">
        <f t="shared" ca="1" si="3"/>
        <v>43073</v>
      </c>
      <c r="L17" s="18">
        <f t="shared" ca="1" si="4"/>
        <v>43074</v>
      </c>
      <c r="M17" s="18">
        <f t="shared" ca="1" si="5"/>
        <v>43075</v>
      </c>
      <c r="N17" s="18">
        <f t="shared" ca="1" si="6"/>
        <v>43076</v>
      </c>
      <c r="O17" s="18">
        <f t="shared" ca="1" si="7"/>
        <v>43077</v>
      </c>
      <c r="P17" s="18">
        <f t="shared" ca="1" si="8"/>
        <v>43078</v>
      </c>
      <c r="Q17" s="18">
        <f t="shared" ca="1" si="9"/>
        <v>43079</v>
      </c>
      <c r="R17" s="18">
        <f t="shared" ca="1" si="10"/>
        <v>43080</v>
      </c>
      <c r="S17" s="18">
        <f t="shared" ca="1" si="11"/>
        <v>43081</v>
      </c>
      <c r="T17" s="18">
        <f t="shared" ca="1" si="12"/>
        <v>43082</v>
      </c>
      <c r="U17" s="18">
        <f t="shared" ca="1" si="13"/>
        <v>43083</v>
      </c>
      <c r="V17" s="18">
        <f t="shared" ca="1" si="14"/>
        <v>43084</v>
      </c>
      <c r="W17" s="18">
        <f t="shared" ca="1" si="15"/>
        <v>43085</v>
      </c>
      <c r="X17" s="18">
        <f t="shared" ca="1" si="16"/>
        <v>43086</v>
      </c>
      <c r="Y17" s="18">
        <f t="shared" ca="1" si="17"/>
        <v>43087</v>
      </c>
      <c r="Z17" s="18">
        <f t="shared" ca="1" si="18"/>
        <v>43088</v>
      </c>
      <c r="AA17" s="18">
        <f t="shared" ca="1" si="19"/>
        <v>43089</v>
      </c>
      <c r="AB17" s="18">
        <f t="shared" ca="1" si="20"/>
        <v>43090</v>
      </c>
      <c r="AC17" s="18">
        <f t="shared" ca="1" si="21"/>
        <v>43091</v>
      </c>
      <c r="AD17" s="18">
        <f t="shared" ca="1" si="22"/>
        <v>43092</v>
      </c>
      <c r="AE17" s="18">
        <f t="shared" ca="1" si="23"/>
        <v>43093</v>
      </c>
      <c r="AF17" s="18">
        <f t="shared" ca="1" si="24"/>
        <v>43094</v>
      </c>
      <c r="AG17" s="18">
        <f t="shared" ca="1" si="25"/>
        <v>43095</v>
      </c>
      <c r="AH17" s="18">
        <f t="shared" ca="1" si="26"/>
        <v>43096</v>
      </c>
      <c r="AI17" s="18">
        <f t="shared" ca="1" si="27"/>
        <v>43097</v>
      </c>
      <c r="AJ17" s="18">
        <f t="shared" ca="1" si="28"/>
        <v>43098</v>
      </c>
      <c r="AK17" s="18">
        <f t="shared" ca="1" si="29"/>
        <v>43099</v>
      </c>
      <c r="AL17" s="18">
        <f t="shared" ca="1" si="30"/>
        <v>43100</v>
      </c>
      <c r="AM17" s="18" t="str">
        <f t="shared" ca="1" si="30"/>
        <v/>
      </c>
      <c r="AN17" s="18" t="str">
        <f t="shared" ca="1" si="30"/>
        <v/>
      </c>
      <c r="AO17" s="18" t="str">
        <f t="shared" ca="1" si="30"/>
        <v/>
      </c>
      <c r="AP17" s="18" t="str">
        <f t="shared" ca="1" si="30"/>
        <v/>
      </c>
      <c r="AQ17" s="18" t="str">
        <f t="shared" ca="1" si="30"/>
        <v/>
      </c>
      <c r="AR17" s="18" t="str">
        <f t="shared" ca="1" si="30"/>
        <v/>
      </c>
    </row>
    <row r="18" spans="2:44" ht="39.950000000000003" customHeight="1" x14ac:dyDescent="0.25">
      <c r="B18" s="20" t="s">
        <v>15</v>
      </c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</row>
    <row r="19" spans="2:44" ht="27.95" customHeight="1" x14ac:dyDescent="0.25">
      <c r="C19" s="23" t="s">
        <v>17</v>
      </c>
      <c r="D19" s="23"/>
      <c r="E19" s="23"/>
      <c r="F19" s="24"/>
      <c r="G19" s="25"/>
      <c r="H19" s="26" t="s">
        <v>21</v>
      </c>
      <c r="I19" s="26"/>
      <c r="J19" s="26"/>
      <c r="K19" s="26"/>
      <c r="L19" s="24"/>
      <c r="M19" s="27"/>
      <c r="N19" s="26" t="s">
        <v>25</v>
      </c>
      <c r="O19" s="26"/>
      <c r="P19" s="26"/>
      <c r="Q19" s="24"/>
      <c r="S19" s="23" t="s">
        <v>28</v>
      </c>
      <c r="T19" s="23"/>
      <c r="U19" s="23"/>
      <c r="V19" s="24"/>
      <c r="W19" s="25"/>
      <c r="X19" s="23" t="s">
        <v>33</v>
      </c>
      <c r="Y19" s="23"/>
      <c r="Z19" s="23"/>
      <c r="AA19" s="24"/>
      <c r="AB19" s="25"/>
      <c r="AC19" s="23" t="s">
        <v>37</v>
      </c>
      <c r="AD19" s="23"/>
      <c r="AE19" s="23"/>
      <c r="AF19" s="28"/>
    </row>
    <row r="20" spans="2:44" ht="54.95" customHeight="1" x14ac:dyDescent="0.25">
      <c r="C20" s="2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,1,1),ตัวติดตามวันลา[วันที่สิ้นสุด],"&lt;"&amp;DATE(ปี_ปฏิทิน+1,1,1))</f>
        <v>4</v>
      </c>
      <c r="D20" s="29"/>
      <c r="E20" s="29"/>
      <c r="F20" s="24"/>
      <c r="H20" s="29">
        <f ca="1">NETWORKDAYS(DATE(ปี_ปฏิทิน,1,1),EDATE(DATE(ปี_ปฏิทิน,1,1),12)-1)</f>
        <v>260</v>
      </c>
      <c r="I20" s="29"/>
      <c r="J20" s="29"/>
      <c r="K20" s="29"/>
      <c r="L20" s="24"/>
      <c r="N20" s="30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,1,1),ตัวติดตามวันลา[วันที่สิ้นสุด],"&lt;"&amp;DATE(ปี_ปฏิทิน+1,1,1),ตัวติดตามวันลา[ประเภทวันลา],ประเภทวันลา!B4)</f>
        <v>1</v>
      </c>
      <c r="O20" s="30"/>
      <c r="P20" s="30"/>
      <c r="Q20" s="24"/>
      <c r="S20" s="31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,1,1),ตัวติดตามวันลา[วันที่สิ้นสุด],"&lt;"&amp;DATE(ปี_ปฏิทิน+1,1,1),ตัวติดตามวันลา[ประเภทวันลา],ประเภทวันลา!B5)</f>
        <v>0</v>
      </c>
      <c r="T20" s="31"/>
      <c r="U20" s="31"/>
      <c r="V20" s="24"/>
      <c r="X20" s="32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,1,1),ตัวติดตามวันลา[วันที่สิ้นสุด],"&lt;"&amp;DATE(ปี_ปฏิทิน+1,1,1),ตัวติดตามวันลา[ประเภทวันลา],ประเภทวันลา!B6)</f>
        <v>3</v>
      </c>
      <c r="Y20" s="32"/>
      <c r="Z20" s="32"/>
      <c r="AA20" s="24"/>
      <c r="AC20" s="33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,1,1),ตัวติดตามวันลา[วันที่สิ้นสุด],"&lt;"&amp;DATE(ปี_ปฏิทิน+1,1,1),ตัวติดตามวันลา[ประเภทวันลา],ประเภทวันลา!B7)</f>
        <v>0</v>
      </c>
      <c r="AD20" s="33"/>
      <c r="AE20" s="33"/>
    </row>
    <row r="21" spans="2:44" ht="21.95" customHeight="1" x14ac:dyDescent="0.25">
      <c r="C21" s="3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-1,1,1),ตัวติดตามวันลา[วันที่สิ้นสุด],"&lt;"&amp;DATE(ปี_ปฏิทิน,1,1))</f>
        <v>14</v>
      </c>
      <c r="D21" s="39"/>
      <c r="E21" s="39"/>
      <c r="F21" s="24"/>
      <c r="G21" s="34"/>
      <c r="H21" s="39">
        <f ca="1">NETWORKDAYS(DATE(ปี_ปฏิทิน-1,1,1),EDATE(DATE(ปี_ปฏิทิน-1,1,1),12)-1)</f>
        <v>261</v>
      </c>
      <c r="I21" s="39"/>
      <c r="J21" s="39"/>
      <c r="K21" s="39"/>
      <c r="L21" s="24"/>
      <c r="M21" s="35"/>
      <c r="N21" s="3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-1,1,1),ตัวติดตามวันลา[วันที่สิ้นสุด],"&lt;"&amp;DATE(ปี_ปฏิทิน,1,1),ตัวติดตามวันลา[ประเภทวันลา],ประเภทวันลา!B4)</f>
        <v>4</v>
      </c>
      <c r="O21" s="39"/>
      <c r="P21" s="39"/>
      <c r="Q21" s="24"/>
      <c r="R21" s="35"/>
      <c r="S21" s="3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-1,1,1),ตัวติดตามวันลา[วันที่สิ้นสุด],"&lt;"&amp;DATE(ปี_ปฏิทิน,1,1),ตัวติดตามวันลา[ประเภทวันลา],ประเภทวันลา!B5)</f>
        <v>8</v>
      </c>
      <c r="T21" s="39"/>
      <c r="U21" s="39"/>
      <c r="V21" s="24"/>
      <c r="W21" s="35"/>
      <c r="X21" s="3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-1,1,1),ตัวติดตามวันลา[วันที่สิ้นสุด],"&lt;"&amp;DATE(ปี_ปฏิทิน,1,1),ตัวติดตามวันลา[ประเภทวันลา],ประเภทวันลา!B6)</f>
        <v>0</v>
      </c>
      <c r="Y21" s="39"/>
      <c r="Z21" s="39"/>
      <c r="AA21" s="24"/>
      <c r="AB21" s="35"/>
      <c r="AC21" s="39">
        <f ca="1">SUMIFS(ตัวติดตามวันลา[วัน],ตัวติดตามวันลา[ชื่อพนักงาน],valSelEmployee,ตัวติดตามวันลา[วันที่เริ่มต้น],"&gt;="&amp;DATE(ปี_ปฏิทิน-1,1,1),ตัวติดตามวันลา[วันที่สิ้นสุด],"&lt;"&amp;DATE(ปี_ปฏิทิน,1,1),ตัวติดตามวันลา[ประเภทวันลา],ประเภทวันลา!B7)</f>
        <v>2</v>
      </c>
      <c r="AD21" s="39"/>
      <c r="AE21" s="39"/>
      <c r="AF21" s="36"/>
    </row>
    <row r="22" spans="2:44" ht="21.95" customHeight="1" x14ac:dyDescent="0.25">
      <c r="C22" s="37" t="str">
        <f ca="1">IFERROR(IF(C21&lt;&gt;0,IF(C20&gt;=C21,"เพิ่ม ", "ลด ")&amp;TEXT(C20/C21-1,"0%;0%"),"เพิ่ม 100%"),"")</f>
        <v>ลด 71%</v>
      </c>
      <c r="D22" s="37"/>
      <c r="E22" s="37"/>
      <c r="F22" s="24"/>
      <c r="G22" s="34"/>
      <c r="H22" s="38" t="str">
        <f ca="1">IFERROR(IF(H21&lt;&gt;0,IF(H20&gt;=H21,"เพิ่ม ", "ลด ")&amp;TEXT(H20/H21-1,"0%;0%"),"เพิ่ม 100%"),"")</f>
        <v>ลด 0%</v>
      </c>
      <c r="I22" s="38"/>
      <c r="J22" s="38"/>
      <c r="K22" s="38"/>
      <c r="L22" s="24"/>
      <c r="M22" s="35"/>
      <c r="N22" s="37" t="str">
        <f ca="1">IFERROR(IF(N21&lt;&gt;0,IF(N20&gt;=N21,"เพิ่ม ", "ลด ")&amp;TEXT(N20/N21-1,"0%;0%"),"เพิ่ม 100%"),"")</f>
        <v>ลด 75%</v>
      </c>
      <c r="O22" s="37"/>
      <c r="P22" s="37"/>
      <c r="Q22" s="24"/>
      <c r="R22" s="35"/>
      <c r="S22" s="37" t="str">
        <f ca="1">IFERROR(IF(S21&lt;&gt;0,IF(S20&gt;=S21,"เพิ่ม ", "ลด ")&amp;TEXT(S20/S21-1,"0%;0%"),"เพิ่ม 100%"),"")</f>
        <v>ลด 100%</v>
      </c>
      <c r="T22" s="37"/>
      <c r="U22" s="37"/>
      <c r="V22" s="24"/>
      <c r="W22" s="35"/>
      <c r="X22" s="37" t="str">
        <f ca="1">IFERROR(IF(X21&lt;&gt;0,IF(X20&gt;=X21,"เพิ่ม ", "ลด ")&amp;TEXT(X20/X21-1,"0%;0%"),"เพิ่ม 100%"),"")</f>
        <v>เพิ่ม 100%</v>
      </c>
      <c r="Y22" s="37"/>
      <c r="Z22" s="37"/>
      <c r="AA22" s="24"/>
      <c r="AB22" s="35"/>
      <c r="AC22" s="37" t="str">
        <f ca="1">IFERROR(IF(AC21&lt;&gt;0,IF(AC20&gt;=AC21,"เพิ่ม ", "ลด ")&amp;TEXT(AC20/AC21-1,"0%;0%"),"เพิ่ม 100%"),"")</f>
        <v>ลด 100%</v>
      </c>
      <c r="AD22" s="37"/>
      <c r="AE22" s="37"/>
    </row>
  </sheetData>
  <mergeCells count="26"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</mergeCells>
  <conditionalFormatting sqref="C6:AR17">
    <cfRule type="expression" dxfId="68" priority="2">
      <formula>MONTH(C6)&lt;&gt;MONTH($B6)</formula>
    </cfRule>
    <cfRule type="expression" dxfId="67" priority="16">
      <formula>OR(LEFT(C$5,1)="ส", COUNTIF(lstHolidays, C6)&gt;0)</formula>
    </cfRule>
    <cfRule type="expression" dxfId="66" priority="15">
      <formula>OR(LEFT(C$5,2)="อา", COUNTIF(lstHolidays, C6)&gt;0)</formula>
    </cfRule>
  </conditionalFormatting>
  <conditionalFormatting sqref="C22:AE22">
    <cfRule type="beginsWith" dxfId="65" priority="1" operator="beginsWith" text="เพิ่ม">
      <formula>LEFT(C22,LEN("เพิ่ม"))="เพิ่ม"</formula>
    </cfRule>
  </conditionalFormatting>
  <dataValidations count="16">
    <dataValidation allowBlank="1" showInputMessage="1" showErrorMessage="1" prompt="ดูการเข้างานรายปีของพนักงานในเวิร์กบุ๊กนี้ เลือกพนักงานและปีสำหรับภาพรวมในเวิร์กชีตนี้" sqref="A1" xr:uid="{00000000-0002-0000-0000-000000000000}"/>
    <dataValidation allowBlank="1" showInputMessage="1" showErrorMessage="1" prompt="เลือกชื่อพนักงานในเซลล์ AM2 ทางด้านขวา" sqref="J2" xr:uid="{00000000-0002-0000-0000-000001000000}"/>
    <dataValidation allowBlank="1" showInputMessage="1" showErrorMessage="1" prompt="ใส่ปีในเซลล์ AM3 ทางด้านขวา" sqref="J3" xr:uid="{00000000-0002-0000-0000-000002000000}"/>
    <dataValidation allowBlank="1" showInputMessage="1" showErrorMessage="1" prompt="ชื่อเรื่องเวิร์กชีตจะอยู่ในเซลล์นี้" sqref="B1" xr:uid="{00000000-0002-0000-0000-000003000000}"/>
    <dataValidation allowBlank="1" showInputMessage="1" showErrorMessage="1" prompt="ชื่อสถิติหลักจะอยู่ในเซลล์นี้ นำทางผ่านแถว 19 ถึง 22 เพื่อดูจำนวนวันลาทั้งหมด วันทำงาน และวันลาอื่นๆ ที่เกี่ยวข้องกับสถิติ" sqref="B18" xr:uid="{00000000-0002-0000-0000-000004000000}"/>
    <dataValidation allowBlank="1" showInputMessage="1" showErrorMessage="1" prompt="ตารางบันทึกการเข้างานจะอัปเดตโดยอัตโนมัติสำหรับพนักงานและปีที่เลือกโดยใช้รายการจากเวิร์กชีตตัวติดตามการลางานของพนักงาน เดือนของปีจะอยู่ในคอลัมน์นี้" sqref="B5" xr:uid="{00000000-0002-0000-0000-000005000000}"/>
    <dataValidation allowBlank="1" showInputMessage="1" showErrorMessage="1" prompt="เลือกพนักงานจากเซลล์ทางด้านขวา" sqref="B2" xr:uid="{00000000-0002-0000-0000-000006000000}"/>
    <dataValidation allowBlank="1" showInputMessage="1" showErrorMessage="1" prompt="ใส่ปีในเซลล์ทางด้านขวา" sqref="B3" xr:uid="{00000000-0002-0000-0000-000007000000}"/>
    <dataValidation type="list" allowBlank="1" showInputMessage="1" showErrorMessage="1" error="เลือกชื่อพนักงานจากรายการ เลือก ยกเลิก แล้วกด ALT+ลูกศรลง จากนั้น ENTER เพื่อเลือก " prompt="เลือกชื่อพนักงานในเซลล์นี้ กด ALT+ลูกศรลงเพื่อเปิดรายการดรอปดาวน์ แล้วกด ENTER เพื่อทำการเลือก" sqref="C2:I2" xr:uid="{00000000-0002-0000-0000-000008000000}">
      <formula1>lstEmployees</formula1>
    </dataValidation>
    <dataValidation allowBlank="1" showInputMessage="1" showErrorMessage="1" prompt="ใส่ปีในเซลล์นี้" sqref="C3:I3" xr:uid="{00000000-0002-0000-0000-000009000000}"/>
    <dataValidation allowBlank="1" showInputMessage="1" showErrorMessage="1" prompt="วันที่ของเดือนจะอยู่ด้านซ้ายและวันในสัปดาห์ในเซลล์นี้จะอยู่ในคอลัมน์นี้ วันที่จะถูกเติมเฉพาะสำหรับวันที่เกี่ยวข้องในเดือน วันลาจะถูกไฮไลต์ตามคำอธิบายด้านล่างตาราง" sqref="C5 J5 Q5 X5 AE5 AL5" xr:uid="{00000000-0002-0000-0000-00000A000000}"/>
    <dataValidation allowBlank="1" showInputMessage="1" showErrorMessage="1" prompt="หัวเรื่องของสถิติหลักจะถูกคำนวณโดยอัตโนมัติในแถวนี้เริ่มจากด้านขวา" sqref="B19" xr:uid="{00000000-0002-0000-0000-00000B000000}"/>
    <dataValidation allowBlank="1" showInputMessage="1" showErrorMessage="1" prompt="ค่าของสถิติหลักจะถูกคำนวณโดยอัตโนมัติในแถวนี้เริ่มจากด้านขวา" sqref="B20" xr:uid="{00000000-0002-0000-0000-00000C000000}"/>
    <dataValidation allowBlank="1" showInputMessage="1" showErrorMessage="1" prompt="การเปรียบเทียบสถิติหลักกับปีที่ผ่านมาจะถูกคำนวณโดยอัตโนมัติในแถวนี้เริ่มจากด้านขวา" sqref="B21" xr:uid="{00000000-0002-0000-0000-00000D000000}"/>
    <dataValidation allowBlank="1" showInputMessage="1" showErrorMessage="1" prompt="การเปลี่ยนแปลงสุทธิสำหรับแต่ละสถิติหลักจะอยู่ในแถวเริ่มต้นทางด้านขวา" sqref="B22" xr:uid="{00000000-0002-0000-0000-00000E000000}"/>
    <dataValidation allowBlank="1" showInputMessage="1" showErrorMessage="1" prompt="วันของสัปดาห์สำหรับเดือนในคอลัมน์ B และวันในสัปดาห์ในหัวเรื่องนี้จะอยู่ในคอลัมน์นี้ เซลล์ที่ไฮไลต์ระบุถึงวันลา" sqref="D5:I5 K5:P5 R5:W5 Y5:AD5 AF5:AK5 AM5:AR5" xr:uid="{00000000-0002-0000-0000-00000F000000}"/>
  </dataValidations>
  <printOptions horizontalCentered="1"/>
  <pageMargins left="0.25" right="0.25" top="0.75" bottom="0.75" header="0.3" footer="0.3"/>
  <pageSetup paperSize="9" scale="67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COUNTIFS(lstEmpNames,valSelEmployee,lstSdates,"&lt;="&amp;C6,lstEDates,"&gt;="&amp;C6,lstHTypes,ประเภทวันลา!$B$4)&gt;0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7" id="{7BA81481-452F-4533-84C8-E4B1E4D25843}">
            <xm:f>COUNTIFS(lstEmpNames,valSelEmployee,lstSdates,"&lt;="&amp;C6,lstEDates,"&gt;="&amp;C6,lstHTypes,ประเภทวันลา!$B$5)&gt;0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COUNTIFS(lstEmpNames,valSelEmployee,lstSdates,"&lt;="&amp;C6,lstEDates,"&gt;="&amp;C6,lstHTypes,ประเภทวันลา!$B$6)&gt;0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COUNTIFS(lstEmpNames,valSelEmployee,lstSdates,"&lt;="&amp;C6,lstEDates,"&gt;="&amp;C6,lstHTypes,ประเภทวันลา!$B$7)&gt;0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B1:F26"/>
  <sheetViews>
    <sheetView showGridLines="0" workbookViewId="0"/>
  </sheetViews>
  <sheetFormatPr defaultRowHeight="30" customHeight="1" x14ac:dyDescent="0.25"/>
  <cols>
    <col min="1" max="1" width="2.625" style="3" customWidth="1"/>
    <col min="2" max="2" width="25.625" style="3" customWidth="1"/>
    <col min="3" max="4" width="17.25" style="3" customWidth="1"/>
    <col min="5" max="5" width="18.375" style="3" customWidth="1"/>
    <col min="6" max="6" width="12.25" style="3" customWidth="1"/>
    <col min="7" max="7" width="2.625" style="3" customWidth="1"/>
    <col min="8" max="16384" width="9" style="3"/>
  </cols>
  <sheetData>
    <row r="1" spans="2:6" ht="39.950000000000003" customHeight="1" x14ac:dyDescent="0.25">
      <c r="B1" s="4" t="s">
        <v>46</v>
      </c>
    </row>
    <row r="2" spans="2:6" ht="15" customHeight="1" x14ac:dyDescent="0.25"/>
    <row r="3" spans="2:6" ht="30" customHeight="1" x14ac:dyDescent="0.25">
      <c r="B3" s="5" t="s">
        <v>47</v>
      </c>
      <c r="C3" s="5" t="s">
        <v>52</v>
      </c>
      <c r="D3" s="5" t="s">
        <v>53</v>
      </c>
      <c r="E3" s="5" t="s">
        <v>54</v>
      </c>
      <c r="F3" s="5" t="s">
        <v>56</v>
      </c>
    </row>
    <row r="4" spans="2:6" ht="30" customHeight="1" x14ac:dyDescent="0.25">
      <c r="B4" s="6" t="s">
        <v>16</v>
      </c>
      <c r="C4" s="7">
        <f ca="1">DATE(YEAR(TODAY()),1,3)</f>
        <v>42738</v>
      </c>
      <c r="D4" s="7">
        <f ca="1">DATE(YEAR(TODAY()),1,3)</f>
        <v>42738</v>
      </c>
      <c r="E4" s="6" t="s">
        <v>55</v>
      </c>
      <c r="F4" s="1">
        <f ca="1">NETWORKDAYS(ตัวติดตามวันลา[[#This Row],[วันที่เริ่มต้น]],ตัวติดตามวันลา[[#This Row],[วันที่สิ้นสุด]],lstHolidays)</f>
        <v>1</v>
      </c>
    </row>
    <row r="5" spans="2:6" ht="30" customHeight="1" x14ac:dyDescent="0.25">
      <c r="B5" s="6" t="s">
        <v>48</v>
      </c>
      <c r="C5" s="7">
        <f ca="1">DATE(YEAR(TODAY()),1,17)</f>
        <v>42752</v>
      </c>
      <c r="D5" s="7">
        <f ca="1">DATE(YEAR(TODAY()),1,18)</f>
        <v>42753</v>
      </c>
      <c r="E5" s="6" t="s">
        <v>37</v>
      </c>
      <c r="F5" s="1">
        <f ca="1">NETWORKDAYS(ตัวติดตามวันลา[[#This Row],[วันที่เริ่มต้น]],ตัวติดตามวันลา[[#This Row],[วันที่สิ้นสุด]],lstHolidays)</f>
        <v>2</v>
      </c>
    </row>
    <row r="6" spans="2:6" ht="30" customHeight="1" x14ac:dyDescent="0.25">
      <c r="B6" s="6" t="s">
        <v>49</v>
      </c>
      <c r="C6" s="7">
        <f ca="1">DATE(YEAR(TODAY()),1,18 )</f>
        <v>42753</v>
      </c>
      <c r="D6" s="7">
        <f ca="1">DATE(YEAR(TODAY()),1,21)</f>
        <v>42756</v>
      </c>
      <c r="E6" s="6" t="s">
        <v>37</v>
      </c>
      <c r="F6" s="1">
        <f ca="1">NETWORKDAYS(ตัวติดตามวันลา[[#This Row],[วันที่เริ่มต้น]],ตัวติดตามวันลา[[#This Row],[วันที่สิ้นสุด]],lstHolidays)</f>
        <v>3</v>
      </c>
    </row>
    <row r="7" spans="2:6" ht="30" customHeight="1" x14ac:dyDescent="0.25">
      <c r="B7" s="6" t="s">
        <v>50</v>
      </c>
      <c r="C7" s="7">
        <f ca="1">DATE(YEAR(TODAY())-1,12,10 )</f>
        <v>42714</v>
      </c>
      <c r="D7" s="7">
        <f ca="1">DATE(YEAR(TODAY())-1,12,16)</f>
        <v>42720</v>
      </c>
      <c r="E7" s="6" t="s">
        <v>33</v>
      </c>
      <c r="F7" s="1">
        <f ca="1">NETWORKDAYS(ตัวติดตามวันลา[[#This Row],[วันที่เริ่มต้น]],ตัวติดตามวันลา[[#This Row],[วันที่สิ้นสุด]],lstHolidays)</f>
        <v>5</v>
      </c>
    </row>
    <row r="8" spans="2:6" ht="30" customHeight="1" x14ac:dyDescent="0.25">
      <c r="B8" s="6" t="s">
        <v>51</v>
      </c>
      <c r="C8" s="7">
        <f ca="1">DATE(YEAR(TODAY())-1,12,1  )</f>
        <v>42705</v>
      </c>
      <c r="D8" s="7">
        <f ca="1">DATE(YEAR(TODAY())-1,12,2)</f>
        <v>42706</v>
      </c>
      <c r="E8" s="6" t="s">
        <v>55</v>
      </c>
      <c r="F8" s="1">
        <f ca="1">NETWORKDAYS(ตัวติดตามวันลา[[#This Row],[วันที่เริ่มต้น]],ตัวติดตามวันลา[[#This Row],[วันที่สิ้นสุด]],lstHolidays)</f>
        <v>2</v>
      </c>
    </row>
    <row r="9" spans="2:6" ht="30" customHeight="1" x14ac:dyDescent="0.25">
      <c r="B9" s="6" t="s">
        <v>16</v>
      </c>
      <c r="C9" s="7">
        <f ca="1">DATE(YEAR(TODAY())-1,11,14  )</f>
        <v>42688</v>
      </c>
      <c r="D9" s="7">
        <f ca="1">DATE(YEAR(TODAY())-1,11,18)</f>
        <v>42692</v>
      </c>
      <c r="E9" s="6" t="s">
        <v>28</v>
      </c>
      <c r="F9" s="1">
        <f ca="1">NETWORKDAYS(ตัวติดตามวันลา[[#This Row],[วันที่เริ่มต้น]],ตัวติดตามวันลา[[#This Row],[วันที่สิ้นสุด]],lstHolidays)</f>
        <v>5</v>
      </c>
    </row>
    <row r="10" spans="2:6" ht="30" customHeight="1" x14ac:dyDescent="0.25">
      <c r="B10" s="6" t="s">
        <v>51</v>
      </c>
      <c r="C10" s="7">
        <f ca="1">DATE(YEAR(TODAY()),1,31 )</f>
        <v>42766</v>
      </c>
      <c r="D10" s="7">
        <f ca="1">DATE(YEAR(TODAY()),2,4)</f>
        <v>42770</v>
      </c>
      <c r="E10" s="6" t="s">
        <v>55</v>
      </c>
      <c r="F10" s="1">
        <f ca="1">NETWORKDAYS(ตัวติดตามวันลา[[#This Row],[วันที่เริ่มต้น]],ตัวติดตามวันลา[[#This Row],[วันที่สิ้นสุด]],lstHolidays)</f>
        <v>4</v>
      </c>
    </row>
    <row r="11" spans="2:6" ht="30" customHeight="1" x14ac:dyDescent="0.25">
      <c r="B11" s="6" t="s">
        <v>51</v>
      </c>
      <c r="C11" s="7">
        <f ca="1">DATE(YEAR(TODAY())-1,12,1  )</f>
        <v>42705</v>
      </c>
      <c r="D11" s="7">
        <f ca="1">DATE(YEAR(TODAY())-1,12,6)</f>
        <v>42710</v>
      </c>
      <c r="E11" s="6" t="s">
        <v>37</v>
      </c>
      <c r="F11" s="1">
        <f ca="1">NETWORKDAYS(ตัวติดตามวันลา[[#This Row],[วันที่เริ่มต้น]],ตัวติดตามวันลา[[#This Row],[วันที่สิ้นสุด]],lstHolidays)</f>
        <v>4</v>
      </c>
    </row>
    <row r="12" spans="2:6" ht="30" customHeight="1" x14ac:dyDescent="0.25">
      <c r="B12" s="6" t="s">
        <v>51</v>
      </c>
      <c r="C12" s="7">
        <f ca="1">DATE(YEAR(TODAY())-1,12,10  )</f>
        <v>42714</v>
      </c>
      <c r="D12" s="7">
        <f ca="1">DATE(YEAR(TODAY())-1,12,16)</f>
        <v>42720</v>
      </c>
      <c r="E12" s="6" t="s">
        <v>37</v>
      </c>
      <c r="F12" s="1">
        <f ca="1">NETWORKDAYS(ตัวติดตามวันลา[[#This Row],[วันที่เริ่มต้น]],ตัวติดตามวันลา[[#This Row],[วันที่สิ้นสุด]],lstHolidays)</f>
        <v>5</v>
      </c>
    </row>
    <row r="13" spans="2:6" ht="30" customHeight="1" x14ac:dyDescent="0.25">
      <c r="B13" s="6" t="s">
        <v>48</v>
      </c>
      <c r="C13" s="7">
        <f ca="1">DATE(YEAR(TODAY()),1,13 )</f>
        <v>42748</v>
      </c>
      <c r="D13" s="7">
        <f ca="1">DATE(YEAR(TODAY()),1,15)</f>
        <v>42750</v>
      </c>
      <c r="E13" s="6" t="s">
        <v>55</v>
      </c>
      <c r="F13" s="1">
        <f ca="1">NETWORKDAYS(ตัวติดตามวันลา[[#This Row],[วันที่เริ่มต้น]],ตัวติดตามวันลา[[#This Row],[วันที่สิ้นสุด]],lstHolidays)</f>
        <v>1</v>
      </c>
    </row>
    <row r="14" spans="2:6" ht="30" customHeight="1" x14ac:dyDescent="0.25">
      <c r="B14" s="6" t="s">
        <v>50</v>
      </c>
      <c r="C14" s="7">
        <f ca="1">DATE(YEAR(TODAY()),1,15 )</f>
        <v>42750</v>
      </c>
      <c r="D14" s="7">
        <f ca="1">DATE(YEAR(TODAY()),1,20)</f>
        <v>42755</v>
      </c>
      <c r="E14" s="6" t="s">
        <v>55</v>
      </c>
      <c r="F14" s="1">
        <f ca="1">NETWORKDAYS(ตัวติดตามวันลา[[#This Row],[วันที่เริ่มต้น]],ตัวติดตามวันลา[[#This Row],[วันที่สิ้นสุด]],lstHolidays)</f>
        <v>5</v>
      </c>
    </row>
    <row r="15" spans="2:6" ht="30" customHeight="1" x14ac:dyDescent="0.25">
      <c r="B15" s="6" t="s">
        <v>48</v>
      </c>
      <c r="C15" s="7">
        <f ca="1">DATE(YEAR(TODAY()),6,13 )</f>
        <v>42899</v>
      </c>
      <c r="D15" s="7">
        <f ca="1">DATE(YEAR(TODAY()),6,15)</f>
        <v>42901</v>
      </c>
      <c r="E15" s="6" t="s">
        <v>33</v>
      </c>
      <c r="F15" s="1">
        <f ca="1">NETWORKDAYS(ตัวติดตามวันลา[[#This Row],[วันที่เริ่มต้น]],ตัวติดตามวันลา[[#This Row],[วันที่สิ้นสุด]],lstHolidays)</f>
        <v>3</v>
      </c>
    </row>
    <row r="16" spans="2:6" ht="30" customHeight="1" x14ac:dyDescent="0.25">
      <c r="B16" s="6" t="s">
        <v>50</v>
      </c>
      <c r="C16" s="7">
        <f ca="1">DATE(YEAR(TODAY()),1,27 )</f>
        <v>42762</v>
      </c>
      <c r="D16" s="7">
        <f ca="1">DATE(YEAR(TODAY()),2,3)</f>
        <v>42769</v>
      </c>
      <c r="E16" s="6" t="s">
        <v>33</v>
      </c>
      <c r="F16" s="1">
        <f ca="1">NETWORKDAYS(ตัวติดตามวันลา[[#This Row],[วันที่เริ่มต้น]],ตัวติดตามวันลา[[#This Row],[วันที่สิ้นสุด]],lstHolidays)</f>
        <v>6</v>
      </c>
    </row>
    <row r="17" spans="2:6" ht="30" customHeight="1" x14ac:dyDescent="0.25">
      <c r="B17" s="6" t="s">
        <v>49</v>
      </c>
      <c r="C17" s="7">
        <f ca="1">DATE(YEAR(TODAY()),1,17 )</f>
        <v>42752</v>
      </c>
      <c r="D17" s="7">
        <f ca="1">DATE(YEAR(TODAY()),1,18)</f>
        <v>42753</v>
      </c>
      <c r="E17" s="6" t="s">
        <v>28</v>
      </c>
      <c r="F17" s="1">
        <f ca="1">NETWORKDAYS(ตัวติดตามวันลา[[#This Row],[วันที่เริ่มต้น]],ตัวติดตามวันลา[[#This Row],[วันที่สิ้นสุด]],lstHolidays)</f>
        <v>2</v>
      </c>
    </row>
    <row r="18" spans="2:6" ht="30" customHeight="1" x14ac:dyDescent="0.25">
      <c r="B18" s="6" t="s">
        <v>49</v>
      </c>
      <c r="C18" s="7">
        <f ca="1">DATE(YEAR(TODAY())-1,12,12 )</f>
        <v>42716</v>
      </c>
      <c r="D18" s="7">
        <f ca="1">DATE(YEAR(TODAY())-1,12,17)</f>
        <v>42721</v>
      </c>
      <c r="E18" s="6" t="s">
        <v>33</v>
      </c>
      <c r="F18" s="1">
        <f ca="1">NETWORKDAYS(ตัวติดตามวันลา[[#This Row],[วันที่เริ่มต้น]],ตัวติดตามวันลา[[#This Row],[วันที่สิ้นสุด]],lstHolidays)</f>
        <v>5</v>
      </c>
    </row>
    <row r="19" spans="2:6" ht="30" customHeight="1" x14ac:dyDescent="0.25">
      <c r="B19" s="6" t="s">
        <v>16</v>
      </c>
      <c r="C19" s="7">
        <f ca="1">DATE(YEAR(TODAY())-1,12,21  )</f>
        <v>42725</v>
      </c>
      <c r="D19" s="7">
        <f ca="1">DATE(YEAR(TODAY())-1,12,22)</f>
        <v>42726</v>
      </c>
      <c r="E19" s="6" t="s">
        <v>37</v>
      </c>
      <c r="F19" s="1">
        <f ca="1">NETWORKDAYS(ตัวติดตามวันลา[[#This Row],[วันที่เริ่มต้น]],ตัวติดตามวันลา[[#This Row],[วันที่สิ้นสุด]],lstHolidays)</f>
        <v>2</v>
      </c>
    </row>
    <row r="20" spans="2:6" ht="30" customHeight="1" x14ac:dyDescent="0.25">
      <c r="B20" s="6" t="s">
        <v>16</v>
      </c>
      <c r="C20" s="7">
        <f ca="1">DATE(YEAR(TODAY())-1,12,14  )</f>
        <v>42718</v>
      </c>
      <c r="D20" s="7">
        <f ca="1">DATE(YEAR(TODAY())-1,12,16)</f>
        <v>42720</v>
      </c>
      <c r="E20" s="6" t="s">
        <v>28</v>
      </c>
      <c r="F20" s="1">
        <f ca="1">NETWORKDAYS(ตัวติดตามวันลา[[#This Row],[วันที่เริ่มต้น]],ตัวติดตามวันลา[[#This Row],[วันที่สิ้นสุด]],lstHolidays)</f>
        <v>3</v>
      </c>
    </row>
    <row r="21" spans="2:6" ht="30" customHeight="1" x14ac:dyDescent="0.25">
      <c r="B21" s="6" t="s">
        <v>48</v>
      </c>
      <c r="C21" s="7">
        <f ca="1">DATE(YEAR(TODAY())-1,11,29  )</f>
        <v>42703</v>
      </c>
      <c r="D21" s="7">
        <f ca="1">DATE(YEAR(TODAY())-1,12,6)</f>
        <v>42710</v>
      </c>
      <c r="E21" s="6" t="s">
        <v>33</v>
      </c>
      <c r="F21" s="1">
        <f ca="1">NETWORKDAYS(ตัวติดตามวันลา[[#This Row],[วันที่เริ่มต้น]],ตัวติดตามวันลา[[#This Row],[วันที่สิ้นสุด]],lstHolidays)</f>
        <v>6</v>
      </c>
    </row>
    <row r="22" spans="2:6" ht="30" customHeight="1" x14ac:dyDescent="0.25">
      <c r="B22" s="6" t="s">
        <v>50</v>
      </c>
      <c r="C22" s="7">
        <f ca="1">DATE(YEAR(TODAY())-1,12,3  )</f>
        <v>42707</v>
      </c>
      <c r="D22" s="7">
        <f ca="1">DATE(YEAR(TODAY())-1,12,7)</f>
        <v>42711</v>
      </c>
      <c r="E22" s="6" t="s">
        <v>28</v>
      </c>
      <c r="F22" s="1">
        <f ca="1">NETWORKDAYS(ตัวติดตามวันลา[[#This Row],[วันที่เริ่มต้น]],ตัวติดตามวันลา[[#This Row],[วันที่สิ้นสุด]],lstHolidays)</f>
        <v>3</v>
      </c>
    </row>
    <row r="23" spans="2:6" ht="30" customHeight="1" x14ac:dyDescent="0.25">
      <c r="B23" s="6" t="s">
        <v>16</v>
      </c>
      <c r="C23" s="7">
        <f ca="1">DATE(YEAR(TODAY()),1,31 )</f>
        <v>42766</v>
      </c>
      <c r="D23" s="7">
        <f ca="1">DATE(YEAR(TODAY()),2,2)</f>
        <v>42768</v>
      </c>
      <c r="E23" s="6" t="s">
        <v>33</v>
      </c>
      <c r="F23" s="1">
        <f ca="1">NETWORKDAYS(ตัวติดตามวันลา[[#This Row],[วันที่เริ่มต้น]],ตัวติดตามวันลา[[#This Row],[วันที่สิ้นสุด]],lstHolidays)</f>
        <v>3</v>
      </c>
    </row>
    <row r="24" spans="2:6" ht="30" customHeight="1" x14ac:dyDescent="0.25">
      <c r="B24" s="6" t="s">
        <v>16</v>
      </c>
      <c r="C24" s="7">
        <f ca="1">DATE(YEAR(TODAY())-1,11,24 )</f>
        <v>42698</v>
      </c>
      <c r="D24" s="7">
        <f ca="1">DATE(YEAR(TODAY())-1,11,29)</f>
        <v>42703</v>
      </c>
      <c r="E24" s="6" t="s">
        <v>55</v>
      </c>
      <c r="F24" s="1">
        <f ca="1">NETWORKDAYS(ตัวติดตามวันลา[[#This Row],[วันที่เริ่มต้น]],ตัวติดตามวันลา[[#This Row],[วันที่สิ้นสุด]],lstHolidays)</f>
        <v>4</v>
      </c>
    </row>
    <row r="25" spans="2:6" ht="30" customHeight="1" x14ac:dyDescent="0.25">
      <c r="B25" s="6" t="s">
        <v>48</v>
      </c>
      <c r="C25" s="7">
        <f ca="1">DATE(YEAR(TODAY()),12,5 )</f>
        <v>43074</v>
      </c>
      <c r="D25" s="7">
        <f ca="1">DATE(YEAR(TODAY()),12,9)</f>
        <v>43078</v>
      </c>
      <c r="E25" s="6" t="s">
        <v>28</v>
      </c>
      <c r="F25" s="1">
        <f ca="1">NETWORKDAYS(ตัวติดตามวันลา[[#This Row],[วันที่เริ่มต้น]],ตัวติดตามวันลา[[#This Row],[วันที่สิ้นสุด]],lstHolidays)</f>
        <v>4</v>
      </c>
    </row>
    <row r="26" spans="2:6" ht="30" customHeight="1" x14ac:dyDescent="0.25">
      <c r="B26" s="6" t="s">
        <v>50</v>
      </c>
      <c r="C26" s="7">
        <f ca="1">DATE(YEAR(TODAY()),4,11 )</f>
        <v>42836</v>
      </c>
      <c r="D26" s="7">
        <f ca="1">DATE(YEAR(TODAY()),4,19)</f>
        <v>42844</v>
      </c>
      <c r="E26" s="6" t="s">
        <v>28</v>
      </c>
      <c r="F26" s="1">
        <f ca="1">NETWORKDAYS(ตัวติดตามวันลา[[#This Row],[วันที่เริ่มต้น]],ตัวติดตามวันลา[[#This Row],[วันที่สิ้นสุด]],lstHolidays)</f>
        <v>7</v>
      </c>
    </row>
  </sheetData>
  <dataValidations count="11">
    <dataValidation allowBlank="1" showInputMessage="1" showErrorMessage="1" prompt="บันทึกการลาของพนักงานในตารางในเวิร์กชีตนี้" sqref="A1" xr:uid="{00000000-0002-0000-0100-000000000000}"/>
    <dataValidation allowBlank="1" showInputMessage="1" showErrorMessage="1" prompt="ด้านล่างตารางจะถูกใช้ในมุมมองปฏิทินเพื่ออัปเดตการบันทึกการเข้างานรายปีของพนักงานโดยอัตโนมัติ ใช้ตัวกรองของตารางเพื่อรับรายการพนักงานหรือประเภทวันลาที่ระบุ" sqref="B2" xr:uid="{00000000-0002-0000-0100-000001000000}"/>
    <dataValidation allowBlank="1" showInputMessage="1" showErrorMessage="1" prompt="เลือกชื่อพนักงานในคอลัมน์นี้ กด ALT+ลูกศรลงเพื่อเปิดรายการดรอปดาวน์ แล้ว ENTER เพื่อเลือกชื่อพนักงาน" sqref="B3" xr:uid="{00000000-0002-0000-0100-000002000000}"/>
    <dataValidation allowBlank="1" showInputMessage="1" showErrorMessage="1" prompt="ใส่วันที่เริ่มลาในคอลัมน์นี้_x000a_" sqref="C3" xr:uid="{00000000-0002-0000-0100-000003000000}"/>
    <dataValidation allowBlank="1" showInputMessage="1" showErrorMessage="1" prompt="ใส่วันสุดท้ายที่ลาในคอลัมน์นี้" sqref="D3" xr:uid="{00000000-0002-0000-0100-000004000000}"/>
    <dataValidation allowBlank="1" showInputMessage="1" showErrorMessage="1" prompt="เลือกประเภทวันลาในคอลัมน์นี้ กด ALT+ลูกศรลงเพื่อเปิดรายการดรอปดาวน์ แล้วกด ENTER เพื่อเลือกประเภทวันลา" sqref="E3" xr:uid="{00000000-0002-0000-0100-000005000000}"/>
    <dataValidation allowBlank="1" showInputMessage="1" showErrorMessage="1" prompt="จำนวนวันทั้งหมดจะถูกคำนวณในคอลัมน์นี้โดยอัตโนมัติ" sqref="F3" xr:uid="{00000000-0002-0000-0100-000006000000}"/>
    <dataValidation allowBlank="1" showInputMessage="1" showErrorMessage="1" prompt="ชื่อเรื่องเวิร์กชีตจะอยู่ในเซลล์นี้" sqref="B1" xr:uid="{00000000-0002-0000-0100-000007000000}"/>
    <dataValidation type="list" errorStyle="information" allowBlank="1" showInputMessage="1" showErrorMessage="1" errorTitle="พนักงานที่ไม่รู้จัก" error="โปรดเลือกพนักงานจากรายการ เมื่อต้องการปรับเปลี่ยนรายการ บนแท็บการตั้งค่า ให้เพิ่มหรือเอาพนักงานออกจากตารางรายชื่อพนักงาน" sqref="B27:B741" xr:uid="{00000000-0002-0000-0100-000008000000}">
      <formula1>lstEmployees</formula1>
    </dataValidation>
    <dataValidation type="list" errorStyle="warning" allowBlank="1" showInputMessage="1" showErrorMessage="1" error="เลือกประเภทวันลาจากรายการ เลือก ยกเลิก แล้วกด ALT+ลูกศรลงเพื่อเลือกประเภทวันลาจากรายการดร็อปดาวน์" sqref="E4:E26" xr:uid="{00000000-0002-0000-0100-000009000000}">
      <formula1>lstHolidayTypes</formula1>
    </dataValidation>
    <dataValidation type="list" errorStyle="warning" allowBlank="1" showInputMessage="1" showErrorMessage="1" error="เลือกชื่อพนักงานจากรายการ เลือกยกเลิก แล้วกด ALT+ลูกศรลงเพื่อเลือกชื่อพนักงานจากรายการดร็อปดาวน์" sqref="B4:B26" xr:uid="{00000000-0002-0000-0100-00000A000000}">
      <formula1>lstEmployees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B1:B8"/>
  <sheetViews>
    <sheetView showGridLines="0" workbookViewId="0"/>
  </sheetViews>
  <sheetFormatPr defaultRowHeight="30" customHeight="1" x14ac:dyDescent="0.25"/>
  <cols>
    <col min="1" max="1" width="2.625" style="3" customWidth="1"/>
    <col min="2" max="2" width="26.625" style="3" customWidth="1"/>
    <col min="3" max="3" width="3.25" style="3" customWidth="1"/>
    <col min="4" max="16384" width="9" style="3"/>
  </cols>
  <sheetData>
    <row r="1" spans="2:2" ht="39.950000000000003" customHeight="1" x14ac:dyDescent="0.25">
      <c r="B1" s="4" t="s">
        <v>57</v>
      </c>
    </row>
    <row r="2" spans="2:2" ht="15" customHeight="1" x14ac:dyDescent="0.25"/>
    <row r="3" spans="2:2" ht="30" customHeight="1" x14ac:dyDescent="0.25">
      <c r="B3" s="5" t="s">
        <v>47</v>
      </c>
    </row>
    <row r="4" spans="2:2" ht="30" customHeight="1" x14ac:dyDescent="0.25">
      <c r="B4" s="6" t="s">
        <v>16</v>
      </c>
    </row>
    <row r="5" spans="2:2" ht="30" customHeight="1" x14ac:dyDescent="0.25">
      <c r="B5" s="6" t="s">
        <v>48</v>
      </c>
    </row>
    <row r="6" spans="2:2" ht="30" customHeight="1" x14ac:dyDescent="0.25">
      <c r="B6" s="6" t="s">
        <v>49</v>
      </c>
    </row>
    <row r="7" spans="2:2" ht="30" customHeight="1" x14ac:dyDescent="0.25">
      <c r="B7" s="6" t="s">
        <v>51</v>
      </c>
    </row>
    <row r="8" spans="2:2" ht="30" customHeight="1" x14ac:dyDescent="0.25">
      <c r="B8" s="6" t="s">
        <v>50</v>
      </c>
    </row>
  </sheetData>
  <dataValidations count="3">
    <dataValidation allowBlank="1" showInputMessage="1" showErrorMessage="1" prompt="เพิ่มพนักงานในเวิร์กชีตนี้ รายการในตารางนี้จะถูกใช้สำหรับการเลือกในมุมมองปฏิทินและเวิร์กชีตตัวติดตามการลาของพนักงาน" sqref="A1" xr:uid="{00000000-0002-0000-0200-000000000000}"/>
    <dataValidation allowBlank="1" showInputMessage="1" showErrorMessage="1" prompt="ชื่อเรื่องเวิร์กชีตจะอยู่ในเซลล์นี้" sqref="B1" xr:uid="{00000000-0002-0000-0200-000001000000}"/>
    <dataValidation allowBlank="1" showInputMessage="1" showErrorMessage="1" prompt="ชื่อพนักงานจะอยู่ในคอลัมน์นี้ภายใต้หัวข้อนี้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B7"/>
  <sheetViews>
    <sheetView showGridLines="0" workbookViewId="0"/>
  </sheetViews>
  <sheetFormatPr defaultRowHeight="30" customHeight="1" x14ac:dyDescent="0.25"/>
  <cols>
    <col min="1" max="1" width="2.625" style="3" customWidth="1"/>
    <col min="2" max="2" width="26.625" style="3" customWidth="1"/>
    <col min="3" max="3" width="3.25" style="3" customWidth="1"/>
    <col min="4" max="16384" width="9" style="3"/>
  </cols>
  <sheetData>
    <row r="1" spans="2:2" ht="39.950000000000003" customHeight="1" x14ac:dyDescent="0.25">
      <c r="B1" s="4" t="s">
        <v>54</v>
      </c>
    </row>
    <row r="2" spans="2:2" ht="15" customHeight="1" x14ac:dyDescent="0.25"/>
    <row r="3" spans="2:2" ht="30" customHeight="1" x14ac:dyDescent="0.25">
      <c r="B3" s="5" t="s">
        <v>58</v>
      </c>
    </row>
    <row r="4" spans="2:2" ht="30" customHeight="1" x14ac:dyDescent="0.25">
      <c r="B4" s="6" t="s">
        <v>55</v>
      </c>
    </row>
    <row r="5" spans="2:2" ht="30" customHeight="1" x14ac:dyDescent="0.25">
      <c r="B5" s="6" t="s">
        <v>28</v>
      </c>
    </row>
    <row r="6" spans="2:2" ht="30" customHeight="1" x14ac:dyDescent="0.25">
      <c r="B6" s="6" t="s">
        <v>33</v>
      </c>
    </row>
    <row r="7" spans="2:2" ht="30" customHeight="1" x14ac:dyDescent="0.25">
      <c r="B7" s="6" t="s">
        <v>37</v>
      </c>
    </row>
  </sheetData>
  <dataValidations count="3">
    <dataValidation allowBlank="1" showInputMessage="1" showErrorMessage="1" prompt="ใส่ประเภทวันลาในคอลัมน์นี้ภายใต้หัวข้อนี้" sqref="B3" xr:uid="{00000000-0002-0000-0300-000000000000}"/>
    <dataValidation allowBlank="1" showInputMessage="1" showErrorMessage="1" prompt="ใส่ประเภทวันลาในตารางในเวิร์กชีตนี้ รายการจะถูกใช้สำหรับการเลือกในตารางตัวติดตามการลาในเวิร์กชีตตัวติดตามการลาของพนักงาน" sqref="A1" xr:uid="{00000000-0002-0000-0300-000001000000}"/>
    <dataValidation allowBlank="1" showInputMessage="1" showErrorMessage="1" prompt="ชื่อเรื่องเวิร์กชีตจะอยู่ในเซลล์นี้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25"/>
  <cols>
    <col min="1" max="1" width="2.625" style="3" customWidth="1"/>
    <col min="2" max="2" width="26.625" style="3" customWidth="1"/>
    <col min="3" max="3" width="25.625" style="3" customWidth="1"/>
    <col min="4" max="4" width="2.625" style="3" customWidth="1"/>
    <col min="5" max="16384" width="9" style="3"/>
  </cols>
  <sheetData>
    <row r="1" spans="2:3" ht="39.950000000000003" customHeight="1" x14ac:dyDescent="0.25">
      <c r="B1" s="4" t="s">
        <v>59</v>
      </c>
    </row>
    <row r="2" spans="2:3" ht="15" customHeight="1" x14ac:dyDescent="0.25"/>
    <row r="3" spans="2:3" ht="30" customHeight="1" x14ac:dyDescent="0.25">
      <c r="B3" s="5" t="s">
        <v>59</v>
      </c>
      <c r="C3" s="5" t="s">
        <v>60</v>
      </c>
    </row>
    <row r="4" spans="2:3" ht="30" customHeight="1" x14ac:dyDescent="0.25">
      <c r="B4" s="2">
        <f ca="1">DATE(YEAR(TODAY()),1,1)</f>
        <v>42736</v>
      </c>
      <c r="C4" s="6" t="s">
        <v>61</v>
      </c>
    </row>
    <row r="5" spans="2:3" ht="30" customHeight="1" x14ac:dyDescent="0.25">
      <c r="B5" s="2">
        <f ca="1">DATE(YEAR(TODAY()),7,4)</f>
        <v>42920</v>
      </c>
      <c r="C5" s="6" t="s">
        <v>62</v>
      </c>
    </row>
    <row r="6" spans="2:3" ht="30" customHeight="1" x14ac:dyDescent="0.25">
      <c r="B6" s="2">
        <f ca="1">DATE(YEAR(TODAY()),11,24)</f>
        <v>43063</v>
      </c>
      <c r="C6" s="6" t="s">
        <v>63</v>
      </c>
    </row>
    <row r="7" spans="2:3" ht="30" customHeight="1" x14ac:dyDescent="0.25">
      <c r="B7" s="2">
        <f ca="1">DATE(YEAR(TODAY()),11,25)</f>
        <v>43064</v>
      </c>
      <c r="C7" s="6" t="s">
        <v>63</v>
      </c>
    </row>
    <row r="8" spans="2:3" ht="30" customHeight="1" x14ac:dyDescent="0.25">
      <c r="B8" s="2">
        <f ca="1">DATE(YEAR(TODAY()),12,24)</f>
        <v>43093</v>
      </c>
      <c r="C8" s="6" t="s">
        <v>64</v>
      </c>
    </row>
    <row r="9" spans="2:3" ht="30" customHeight="1" x14ac:dyDescent="0.25">
      <c r="B9" s="2">
        <f ca="1">DATE(YEAR(TODAY()),12,25)</f>
        <v>43094</v>
      </c>
      <c r="C9" s="6" t="s">
        <v>64</v>
      </c>
    </row>
  </sheetData>
  <dataValidations count="4">
    <dataValidation allowBlank="1" showInputMessage="1" showErrorMessage="1" prompt="ใส่วันที่ของวันหยุดในคอลัมน์นี้ภายใต้หัวข้อนี้" sqref="B3" xr:uid="{00000000-0002-0000-0400-000000000000}"/>
    <dataValidation allowBlank="1" showInputMessage="1" showErrorMessage="1" prompt="ใส่คำอธิบายในคอลัมน์นี้ภายใต้หัวข้อนี้" sqref="C3" xr:uid="{00000000-0002-0000-0400-000001000000}"/>
    <dataValidation allowBlank="1" showInputMessage="1" showErrorMessage="1" prompt="ใส่วันหยุดของบริษัทในตารางในเวิร์กชีตนี้" sqref="A1" xr:uid="{00000000-0002-0000-0400-000002000000}"/>
    <dataValidation allowBlank="1" showInputMessage="1" showErrorMessage="1" prompt="ชื่อเรื่องเวิร์กชีตจะอยู่ในเซลล์นี้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15</vt:i4>
      </vt:variant>
    </vt:vector>
  </HeadingPairs>
  <TitlesOfParts>
    <vt:vector size="20" baseType="lpstr">
      <vt:lpstr>มุมมองปฏิทิน</vt:lpstr>
      <vt:lpstr>ตัวติดตามการลาของพนักงาน</vt:lpstr>
      <vt:lpstr>รายชื่อพนักงาน</vt:lpstr>
      <vt:lpstr>ประเภทวันลา</vt:lpstr>
      <vt:lpstr>วันหยุดของบริษัท</vt:lpstr>
      <vt:lpstr>ColumnTitleRegion..AC22.1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valSelEmployee</vt:lpstr>
      <vt:lpstr>ชื่อคอลัมน์3</vt:lpstr>
      <vt:lpstr>ชื่อคอลัมน์4</vt:lpstr>
      <vt:lpstr>ชื่อคอลัมน์5</vt:lpstr>
      <vt:lpstr>ชื่อเรื่อง1</vt:lpstr>
      <vt:lpstr>ชื่อเรื่อง2</vt:lpstr>
      <vt:lpstr>ปี_ปฏิทิน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2017-08-28T12:17:35Z</dcterms:modified>
</cp:coreProperties>
</file>