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11"/>
  <workbookPr filterPrivacy="1" codeName="ThisWorkbook"/>
  <xr:revisionPtr revIDLastSave="0" documentId="13_ncr:1_{29CC397A-85B3-4D47-86F2-082EE65E4126}" xr6:coauthVersionLast="43" xr6:coauthVersionMax="43" xr10:uidLastSave="{00000000-0000-0000-0000-000000000000}"/>
  <bookViews>
    <workbookView xWindow="-120" yWindow="-120" windowWidth="28920" windowHeight="16170" xr2:uid="{00000000-000D-0000-FFFF-FFFF00000000}"/>
  </bookViews>
  <sheets>
    <sheet name="Sammanfattning av budget" sheetId="1" r:id="rId1"/>
    <sheet name="Budgetinformation" sheetId="3" r:id="rId2"/>
  </sheets>
  <definedNames>
    <definedName name="Total_bröllops_budget">'Sammanfattning av budget'!$C$3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1" l="1"/>
  <c r="D44" i="3" l="1"/>
  <c r="C16" i="1" l="1"/>
  <c r="D12" i="1"/>
  <c r="D80" i="3" l="1"/>
  <c r="F15" i="1" s="1"/>
  <c r="D72" i="3"/>
  <c r="F14" i="1" s="1"/>
  <c r="D67" i="3"/>
  <c r="F13" i="1" s="1"/>
  <c r="D56" i="3"/>
  <c r="F12" i="1" s="1"/>
  <c r="D50" i="3"/>
  <c r="F11" i="1" s="1"/>
  <c r="F10" i="1"/>
  <c r="D37" i="3"/>
  <c r="F9" i="1" s="1"/>
  <c r="D29" i="3"/>
  <c r="F8" i="1" s="1"/>
  <c r="D17" i="3"/>
  <c r="F7" i="1" s="1"/>
  <c r="D8" i="3"/>
  <c r="F6" i="1" s="1"/>
  <c r="C80" i="3"/>
  <c r="E15" i="1" s="1"/>
  <c r="C72" i="3"/>
  <c r="E14" i="1" s="1"/>
  <c r="C67" i="3"/>
  <c r="E13" i="1" s="1"/>
  <c r="C56" i="3"/>
  <c r="E12" i="1" s="1"/>
  <c r="C50" i="3"/>
  <c r="E11" i="1" s="1"/>
  <c r="C44" i="3"/>
  <c r="E10" i="1" s="1"/>
  <c r="C37" i="3"/>
  <c r="E9" i="1" s="1"/>
  <c r="C29" i="3"/>
  <c r="E8" i="1" s="1"/>
  <c r="C17" i="3"/>
  <c r="E7" i="1" s="1"/>
  <c r="C8" i="3"/>
  <c r="E6" i="1" s="1"/>
  <c r="E16" i="1" l="1"/>
  <c r="F16" i="1"/>
  <c r="D6" i="1"/>
  <c r="D7" i="1"/>
  <c r="D8" i="1"/>
  <c r="D9" i="1"/>
  <c r="D10" i="1"/>
  <c r="D11" i="1"/>
  <c r="D13" i="1"/>
  <c r="D14" i="1"/>
  <c r="D15" i="1"/>
  <c r="C26" i="1"/>
  <c r="D16" i="1" l="1"/>
  <c r="C28" i="1"/>
</calcChain>
</file>

<file path=xl/sharedStrings.xml><?xml version="1.0" encoding="utf-8"?>
<sst xmlns="http://schemas.openxmlformats.org/spreadsheetml/2006/main" count="118" uniqueCount="80">
  <si>
    <t>TOTAL BRÖLLOPSBUDGET</t>
  </si>
  <si>
    <t>UTGIFTER</t>
  </si>
  <si>
    <t>Mottagning</t>
  </si>
  <si>
    <t>Klädsel</t>
  </si>
  <si>
    <t>Blommor och utsmyckningar</t>
  </si>
  <si>
    <t>Musik</t>
  </si>
  <si>
    <t>Foton och video</t>
  </si>
  <si>
    <t>Tjänster och gåvor</t>
  </si>
  <si>
    <t>Ceremoni</t>
  </si>
  <si>
    <t>Brevpapper</t>
  </si>
  <si>
    <t>Vigselringar</t>
  </si>
  <si>
    <t>Transport</t>
  </si>
  <si>
    <t>Summa</t>
  </si>
  <si>
    <t>BIDRAG</t>
  </si>
  <si>
    <t>Finansieringskälla</t>
  </si>
  <si>
    <t>Besparingar</t>
  </si>
  <si>
    <t>Mamma och pappa till partner 1</t>
  </si>
  <si>
    <t>Mor- och farföräldrar till partner 1</t>
  </si>
  <si>
    <t>Mamma och pappa till partner 2</t>
  </si>
  <si>
    <t>Mor- och farföräldrar till partner 2</t>
  </si>
  <si>
    <t>Övriga bidrag</t>
  </si>
  <si>
    <t>Tilldelning 
%</t>
  </si>
  <si>
    <t>Bidrag</t>
  </si>
  <si>
    <t>Tilldelad budget</t>
  </si>
  <si>
    <t>Uppskattade 
kostnader</t>
  </si>
  <si>
    <t>Faktiska 
kostnader</t>
  </si>
  <si>
    <t xml:space="preserve"> </t>
  </si>
  <si>
    <t>MOTTAGNING</t>
  </si>
  <si>
    <t>Lokaler och hyror</t>
  </si>
  <si>
    <t>Livsmedel och tjänster</t>
  </si>
  <si>
    <t>Drycker</t>
  </si>
  <si>
    <t>Tårta</t>
  </si>
  <si>
    <t>Diverse utgifter</t>
  </si>
  <si>
    <t>KLÄDSEL</t>
  </si>
  <si>
    <t>Frack, smoking och/eller klänningar</t>
  </si>
  <si>
    <t>Ändringar</t>
  </si>
  <si>
    <t>Krona och slöja</t>
  </si>
  <si>
    <t>Accessoarer</t>
  </si>
  <si>
    <t>Hår och makeup</t>
  </si>
  <si>
    <t>BLOMMOR OCH UTSMYCKNINGAR</t>
  </si>
  <si>
    <t>Blomsterarrangemang för ceremoni</t>
  </si>
  <si>
    <t>Tärnornas buketter och/eller korgar</t>
  </si>
  <si>
    <t>Ringkudde</t>
  </si>
  <si>
    <t>Buketter</t>
  </si>
  <si>
    <t>Knapphålsblommor</t>
  </si>
  <si>
    <t>Bröstbuketter</t>
  </si>
  <si>
    <t>Dekorationer för mottagning</t>
  </si>
  <si>
    <t>Belysning</t>
  </si>
  <si>
    <t>MUSIK</t>
  </si>
  <si>
    <t>Musiker för ceremoni</t>
  </si>
  <si>
    <t>Musiker för mottagning</t>
  </si>
  <si>
    <t>Mottagningsband, DJ eller underhållning</t>
  </si>
  <si>
    <t>Ljudsystem eller hyra av dansgolv</t>
  </si>
  <si>
    <t>FOTON OCH VIDEO</t>
  </si>
  <si>
    <t>Fotografering</t>
  </si>
  <si>
    <t>Videofilmning</t>
  </si>
  <si>
    <t>Ytterligare utskrifter och album</t>
  </si>
  <si>
    <t>GENTJÄNSTER OCH GÅVOR</t>
  </si>
  <si>
    <t>Välkomstgåvor</t>
  </si>
  <si>
    <t>Partypresenter</t>
  </si>
  <si>
    <t>CEREMONI</t>
  </si>
  <si>
    <t>Lokalkostnad</t>
  </si>
  <si>
    <t>Betalning eller donation till officiant eller kyrka</t>
  </si>
  <si>
    <t>BREVPAPPER</t>
  </si>
  <si>
    <t>Inbjudningskort</t>
  </si>
  <si>
    <t>Inbjudningar och RSVP</t>
  </si>
  <si>
    <t>Program</t>
  </si>
  <si>
    <t>Platskort</t>
  </si>
  <si>
    <t>Menykort</t>
  </si>
  <si>
    <t>Tackkort</t>
  </si>
  <si>
    <t>Porto</t>
  </si>
  <si>
    <t>VIGSELRINGAR</t>
  </si>
  <si>
    <t>Ringtillbehör</t>
  </si>
  <si>
    <t>TRANSPORT</t>
  </si>
  <si>
    <t>Hyrbil för bröllopspar</t>
  </si>
  <si>
    <t>Hyrbil för gäster</t>
  </si>
  <si>
    <t>Transport för långväga gäster</t>
  </si>
  <si>
    <t>Parkeringsvakt</t>
  </si>
  <si>
    <t>Beräknade kostnader</t>
  </si>
  <si>
    <t>Verkliga kostnader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</si>
</sst>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5" formatCode="#,##0\ &quot;kr&quot;;\-#,##0\ &quot;kr&quot;"/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164" formatCode="_(* #,##0_);_(* \(#,##0\);_(* &quot;-&quot;_);_(@_)"/>
    <numFmt numFmtId="165" formatCode="_(* #,##0.00_);_(* \(#,##0.00\);_(* &quot;-&quot;??_);_(@_)"/>
    <numFmt numFmtId="166" formatCode="#,##0\ &quot;kr&quot;"/>
    <numFmt numFmtId="167" formatCode="#,##0.00\ &quot;kr&quot;"/>
  </numFmts>
  <fonts count="33" x14ac:knownFonts="1">
    <font>
      <sz val="11"/>
      <color theme="1"/>
      <name val="Cambria"/>
      <family val="2"/>
      <scheme val="minor"/>
    </font>
    <font>
      <sz val="11"/>
      <color theme="1"/>
      <name val="Cambria"/>
      <family val="1"/>
      <scheme val="minor"/>
    </font>
    <font>
      <b/>
      <sz val="11"/>
      <color theme="1" tint="0.14999847407452621"/>
      <name val="Cambria"/>
      <family val="1"/>
      <scheme val="minor"/>
    </font>
    <font>
      <sz val="11"/>
      <color theme="1" tint="0.249977111117893"/>
      <name val="Cambria"/>
      <family val="1"/>
      <scheme val="minor"/>
    </font>
    <font>
      <b/>
      <sz val="11"/>
      <color theme="1" tint="0.249977111117893"/>
      <name val="Cambria"/>
      <family val="1"/>
      <scheme val="minor"/>
    </font>
    <font>
      <sz val="10"/>
      <color theme="1"/>
      <name val="Candara"/>
      <family val="2"/>
      <scheme val="major"/>
    </font>
    <font>
      <sz val="12"/>
      <color theme="1"/>
      <name val="Candara"/>
      <family val="2"/>
      <scheme val="major"/>
    </font>
    <font>
      <sz val="11"/>
      <color theme="1"/>
      <name val="Candara"/>
      <family val="2"/>
      <scheme val="major"/>
    </font>
    <font>
      <sz val="11"/>
      <color theme="0"/>
      <name val="Candara"/>
      <family val="2"/>
      <scheme val="major"/>
    </font>
    <font>
      <sz val="12"/>
      <color theme="0"/>
      <name val="Candara"/>
      <family val="2"/>
      <scheme val="major"/>
    </font>
    <font>
      <b/>
      <sz val="14"/>
      <color theme="1" tint="0.14999847407452621"/>
      <name val="Candara"/>
      <family val="2"/>
      <scheme val="major"/>
    </font>
    <font>
      <sz val="11"/>
      <color theme="1" tint="0.24994659260841701"/>
      <name val="Cambria"/>
      <family val="1"/>
      <scheme val="minor"/>
    </font>
    <font>
      <b/>
      <sz val="11"/>
      <color theme="1" tint="0.24994659260841701"/>
      <name val="Cambria"/>
      <family val="1"/>
      <scheme val="minor"/>
    </font>
    <font>
      <sz val="11"/>
      <color theme="1"/>
      <name val="Cambria"/>
      <family val="1"/>
      <scheme val="minor"/>
    </font>
    <font>
      <sz val="11"/>
      <color theme="1" tint="0.249977111117893"/>
      <name val="Cambria"/>
      <family val="1"/>
      <scheme val="minor"/>
    </font>
    <font>
      <sz val="11"/>
      <color theme="1" tint="0.249977111117893"/>
      <name val="Cambria"/>
      <family val="2"/>
      <scheme val="minor"/>
    </font>
    <font>
      <sz val="11"/>
      <color theme="1"/>
      <name val="Cambria"/>
      <family val="2"/>
      <scheme val="minor"/>
    </font>
    <font>
      <sz val="18"/>
      <color theme="3"/>
      <name val="Candara"/>
      <family val="2"/>
      <scheme val="major"/>
    </font>
    <font>
      <b/>
      <sz val="15"/>
      <color theme="3"/>
      <name val="Cambria"/>
      <family val="2"/>
      <scheme val="minor"/>
    </font>
    <font>
      <b/>
      <sz val="13"/>
      <color theme="3"/>
      <name val="Cambria"/>
      <family val="2"/>
      <scheme val="minor"/>
    </font>
    <font>
      <b/>
      <sz val="11"/>
      <color theme="3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3F3F3F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i/>
      <sz val="11"/>
      <color rgb="FF7F7F7F"/>
      <name val="Cambria"/>
      <family val="2"/>
      <scheme val="minor"/>
    </font>
    <font>
      <b/>
      <sz val="11"/>
      <color theme="1"/>
      <name val="Cambria"/>
      <family val="2"/>
      <scheme val="minor"/>
    </font>
    <font>
      <sz val="11"/>
      <color theme="0"/>
      <name val="Cambria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7" applyNumberFormat="0" applyAlignment="0" applyProtection="0"/>
    <xf numFmtId="0" fontId="25" fillId="10" borderId="8" applyNumberFormat="0" applyAlignment="0" applyProtection="0"/>
    <xf numFmtId="0" fontId="26" fillId="10" borderId="7" applyNumberFormat="0" applyAlignment="0" applyProtection="0"/>
    <xf numFmtId="0" fontId="27" fillId="0" borderId="9" applyNumberFormat="0" applyFill="0" applyAlignment="0" applyProtection="0"/>
    <xf numFmtId="0" fontId="28" fillId="11" borderId="10" applyNumberFormat="0" applyAlignment="0" applyProtection="0"/>
    <xf numFmtId="0" fontId="29" fillId="0" borderId="0" applyNumberFormat="0" applyFill="0" applyBorder="0" applyAlignment="0" applyProtection="0"/>
    <xf numFmtId="0" fontId="16" fillId="12" borderId="1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32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32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32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32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32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inden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9" fillId="2" borderId="1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left" vertical="center" indent="1"/>
    </xf>
    <xf numFmtId="0" fontId="10" fillId="2" borderId="1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11" fillId="5" borderId="0" xfId="0" applyFont="1" applyFill="1" applyBorder="1" applyAlignment="1">
      <alignment horizontal="left" vertical="center" indent="1"/>
    </xf>
    <xf numFmtId="9" fontId="11" fillId="5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9" fontId="11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indent="1"/>
    </xf>
    <xf numFmtId="9" fontId="12" fillId="0" borderId="2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 wrapText="1" indent="1"/>
    </xf>
    <xf numFmtId="0" fontId="8" fillId="4" borderId="0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left" vertical="center" indent="1"/>
    </xf>
    <xf numFmtId="9" fontId="11" fillId="5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1" fillId="0" borderId="0" xfId="0" applyNumberFormat="1" applyFont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8" fillId="4" borderId="0" xfId="0" applyNumberFormat="1" applyFont="1" applyFill="1" applyBorder="1" applyAlignment="1">
      <alignment horizontal="center" vertical="center" wrapText="1"/>
    </xf>
    <xf numFmtId="166" fontId="2" fillId="3" borderId="0" xfId="0" applyNumberFormat="1" applyFont="1" applyFill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6" fontId="14" fillId="0" borderId="0" xfId="0" applyNumberFormat="1" applyFont="1" applyAlignment="1">
      <alignment horizontal="center" vertical="center"/>
    </xf>
    <xf numFmtId="166" fontId="4" fillId="3" borderId="0" xfId="0" applyNumberFormat="1" applyFont="1" applyFill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7" fontId="13" fillId="0" borderId="0" xfId="0" applyNumberFormat="1" applyFont="1" applyAlignment="1">
      <alignment horizontal="center" vertical="center"/>
    </xf>
    <xf numFmtId="5" fontId="11" fillId="5" borderId="3" xfId="0" applyNumberFormat="1" applyFont="1" applyFill="1" applyBorder="1" applyAlignment="1">
      <alignment horizontal="center" vertical="center"/>
    </xf>
    <xf numFmtId="5" fontId="11" fillId="0" borderId="0" xfId="0" applyNumberFormat="1" applyFont="1" applyBorder="1" applyAlignment="1">
      <alignment horizontal="center" vertical="center"/>
    </xf>
    <xf numFmtId="5" fontId="11" fillId="5" borderId="0" xfId="0" applyNumberFormat="1" applyFont="1" applyFill="1" applyBorder="1" applyAlignment="1">
      <alignment horizontal="center" vertical="center"/>
    </xf>
    <xf numFmtId="5" fontId="12" fillId="0" borderId="2" xfId="0" applyNumberFormat="1" applyFont="1" applyBorder="1" applyAlignment="1">
      <alignment horizontal="center" vertical="center"/>
    </xf>
  </cellXfs>
  <cellStyles count="47">
    <cellStyle name="20 % - Dekorfärg1" xfId="24" builtinId="30" customBuiltin="1"/>
    <cellStyle name="20 % - Dekorfärg2" xfId="28" builtinId="34" customBuiltin="1"/>
    <cellStyle name="20 % - Dekorfärg3" xfId="32" builtinId="38" customBuiltin="1"/>
    <cellStyle name="20 % - Dekorfärg4" xfId="36" builtinId="42" customBuiltin="1"/>
    <cellStyle name="20 % - Dekorfärg5" xfId="40" builtinId="46" customBuiltin="1"/>
    <cellStyle name="20 % - Dekorfärg6" xfId="44" builtinId="50" customBuiltin="1"/>
    <cellStyle name="40 % - Dekorfärg1" xfId="25" builtinId="31" customBuiltin="1"/>
    <cellStyle name="40 % - Dekorfärg2" xfId="29" builtinId="35" customBuiltin="1"/>
    <cellStyle name="40 % - Dekorfärg3" xfId="33" builtinId="39" customBuiltin="1"/>
    <cellStyle name="40 % - Dekorfärg4" xfId="37" builtinId="43" customBuiltin="1"/>
    <cellStyle name="40 % - Dekorfärg5" xfId="41" builtinId="47" customBuiltin="1"/>
    <cellStyle name="40 % - Dekorfärg6" xfId="45" builtinId="51" customBuiltin="1"/>
    <cellStyle name="60 % - Dekorfärg1" xfId="26" builtinId="32" customBuiltin="1"/>
    <cellStyle name="60 % - Dekorfärg2" xfId="30" builtinId="36" customBuiltin="1"/>
    <cellStyle name="60 % - Dekorfärg3" xfId="34" builtinId="40" customBuiltin="1"/>
    <cellStyle name="60 % - Dekorfärg4" xfId="38" builtinId="44" customBuiltin="1"/>
    <cellStyle name="60 % - Dekorfärg5" xfId="42" builtinId="48" customBuiltin="1"/>
    <cellStyle name="60 % - Dekorfärg6" xfId="46" builtinId="52" customBuiltin="1"/>
    <cellStyle name="Anteckning" xfId="20" builtinId="10" customBuiltin="1"/>
    <cellStyle name="Beräkning" xfId="16" builtinId="22" customBuiltin="1"/>
    <cellStyle name="Bra" xfId="11" builtinId="26" customBuiltin="1"/>
    <cellStyle name="Dekorfärg1" xfId="23" builtinId="29" customBuiltin="1"/>
    <cellStyle name="Dekorfärg2" xfId="27" builtinId="33" customBuiltin="1"/>
    <cellStyle name="Dekorfärg3" xfId="31" builtinId="37" customBuiltin="1"/>
    <cellStyle name="Dekorfärg4" xfId="35" builtinId="41" customBuiltin="1"/>
    <cellStyle name="Dekorfärg5" xfId="39" builtinId="45" customBuiltin="1"/>
    <cellStyle name="Dekorfärg6" xfId="43" builtinId="49" customBuiltin="1"/>
    <cellStyle name="Dålig" xfId="12" builtinId="27" customBuiltin="1"/>
    <cellStyle name="Förklarande text" xfId="21" builtinId="53" customBuiltin="1"/>
    <cellStyle name="Indata" xfId="14" builtinId="20" customBuiltin="1"/>
    <cellStyle name="Kontrollcell" xfId="18" builtinId="23" customBuiltin="1"/>
    <cellStyle name="Länkad cell" xfId="17" builtinId="24" customBuiltin="1"/>
    <cellStyle name="Neutral" xfId="13" builtinId="28" customBuiltin="1"/>
    <cellStyle name="Normal" xfId="0" builtinId="0" customBuiltin="1"/>
    <cellStyle name="Procent" xfId="5" builtinId="5" customBuiltin="1"/>
    <cellStyle name="Rubrik" xfId="6" builtinId="15" customBuiltin="1"/>
    <cellStyle name="Rubrik 1" xfId="7" builtinId="16" customBuiltin="1"/>
    <cellStyle name="Rubrik 2" xfId="8" builtinId="17" customBuiltin="1"/>
    <cellStyle name="Rubrik 3" xfId="9" builtinId="18" customBuiltin="1"/>
    <cellStyle name="Rubrik 4" xfId="10" builtinId="19" customBuiltin="1"/>
    <cellStyle name="Summa" xfId="22" builtinId="25" customBuiltin="1"/>
    <cellStyle name="Tusental" xfId="1" builtinId="3" customBuiltin="1"/>
    <cellStyle name="Tusental [0]" xfId="2" builtinId="6" customBuiltin="1"/>
    <cellStyle name="Utdata" xfId="15" builtinId="21" customBuiltin="1"/>
    <cellStyle name="Valuta" xfId="3" builtinId="4" customBuiltin="1"/>
    <cellStyle name="Valuta [0]" xfId="4" builtinId="7" customBuiltin="1"/>
    <cellStyle name="Varningstext" xfId="19" builtinId="11" customBuiltin="1"/>
  </cellStyles>
  <dxfs count="9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kr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kr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kr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kr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kr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kr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kr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kr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kr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kr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7" formatCode="#,##0.00\ &quot;kr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kr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kr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kr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kr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kr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</font>
    </dxf>
    <dxf>
      <font>
        <strike val="0"/>
        <outline val="0"/>
        <shadow val="0"/>
        <u val="none"/>
        <vertAlign val="baseline"/>
        <sz val="11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kr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kr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</font>
    </dxf>
    <dxf>
      <font>
        <strike val="0"/>
        <outline val="0"/>
        <shadow val="0"/>
        <u val="none"/>
        <vertAlign val="baseline"/>
        <sz val="11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kr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kr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ndara"/>
        <scheme val="maj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numFmt numFmtId="166" formatCode="#,##0\ &quot;kr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numFmt numFmtId="166" formatCode="#,##0\ &quot;kr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alignment vertical="center" textRotation="0" indent="0" justifyLastLine="0" shrinkToFit="0" readingOrder="0"/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i val="0"/>
        <color theme="1" tint="0.24994659260841701"/>
      </font>
      <border>
        <top style="thin">
          <color theme="6"/>
        </top>
      </border>
    </dxf>
    <dxf>
      <font>
        <color theme="0"/>
      </font>
      <fill>
        <patternFill>
          <bgColor theme="8" tint="-0.24994659260841701"/>
        </patternFill>
      </fill>
      <border>
        <bottom style="thin">
          <color theme="8" tint="-0.24994659260841701"/>
        </bottom>
      </border>
    </dxf>
    <dxf>
      <font>
        <color theme="1" tint="0.24994659260841701"/>
      </font>
      <border>
        <top/>
        <bottom style="thin">
          <color theme="6"/>
        </bottom>
      </border>
    </dxf>
  </dxfs>
  <tableStyles count="1" defaultTableStyle="TableStyleMedium2" defaultPivotStyle="PivotStyleLight16">
    <tableStyle name="Bröllops_Budget_2" pivot="0" count="7" xr9:uid="{00000000-0011-0000-FFFF-FFFF00000000}">
      <tableStyleElement type="wholeTable" dxfId="90"/>
      <tableStyleElement type="headerRow" dxfId="89"/>
      <tableStyleElement type="totalRow" dxfId="88"/>
      <tableStyleElement type="firstColumn" dxfId="87"/>
      <tableStyleElement type="lastColumn" dxfId="86"/>
      <tableStyleElement type="firstRowStripe" dxfId="85"/>
      <tableStyleElement type="firstColumnStripe" dxfId="8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118290</xdr:rowOff>
    </xdr:from>
    <xdr:to>
      <xdr:col>6</xdr:col>
      <xdr:colOff>0</xdr:colOff>
      <xdr:row>1</xdr:row>
      <xdr:rowOff>0</xdr:rowOff>
    </xdr:to>
    <xdr:pic>
      <xdr:nvPicPr>
        <xdr:cNvPr id="2" name="Bild 1" descr="Foto av bröllopstårta" title="Banderol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8290"/>
          <a:ext cx="6419850" cy="1948635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0</xdr:row>
      <xdr:rowOff>809624</xdr:rowOff>
    </xdr:from>
    <xdr:to>
      <xdr:col>3</xdr:col>
      <xdr:colOff>685800</xdr:colOff>
      <xdr:row>0</xdr:row>
      <xdr:rowOff>1847849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66700" y="809624"/>
          <a:ext cx="3524250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sv-se" sz="3200">
              <a:solidFill>
                <a:schemeClr val="bg1"/>
              </a:solidFill>
              <a:latin typeface="+mj-lt"/>
              <a:ea typeface="Cambria" panose="02040503050406030204" pitchFamily="18" charset="0"/>
            </a:rPr>
            <a:t>Bröllopsbudget</a:t>
          </a:r>
        </a:p>
        <a:p>
          <a:pPr algn="ctr" rtl="0"/>
          <a:r>
            <a:rPr lang="sv-se" sz="1600" i="1">
              <a:solidFill>
                <a:schemeClr val="bg1"/>
              </a:solidFill>
              <a:latin typeface="+mn-lt"/>
              <a:ea typeface="Cambria" panose="02040503050406030204" pitchFamily="18" charset="0"/>
            </a:rPr>
            <a:t>[Partner 1] och [partner 2]</a:t>
          </a:r>
          <a:endParaRPr lang="en-US" sz="1400" i="1">
            <a:solidFill>
              <a:schemeClr val="bg1"/>
            </a:solidFill>
            <a:latin typeface="+mn-lt"/>
            <a:ea typeface="Cambria" panose="02040503050406030204" pitchFamily="18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_Bidrag" displayName="Tabell_Bidrag" ref="B19:C26" totalsRowCount="1" headerRowDxfId="80" dataDxfId="79" totalsRowDxfId="78">
  <autoFilter ref="B19:C25" xr:uid="{00000000-0009-0000-0100-000001000000}"/>
  <tableColumns count="2">
    <tableColumn id="1" xr3:uid="{00000000-0010-0000-0000-000001000000}" name="Finansieringskälla" totalsRowLabel="Summa" dataDxfId="77" totalsRowDxfId="76"/>
    <tableColumn id="2" xr3:uid="{00000000-0010-0000-0000-000002000000}" name="Bidrag" totalsRowFunction="sum" dataDxfId="75" totalsRowDxfId="74"/>
  </tableColumns>
  <tableStyleInfo name="TableStyleLight4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abell_Bröllopsringar" displayName="Tabell_Bröllopsringar" ref="B69:D72" totalsRowCount="1" headerRowDxfId="13">
  <tableColumns count="3">
    <tableColumn id="1" xr3:uid="{00000000-0010-0000-0900-000001000000}" name="VIGSELRINGAR" totalsRowLabel="Summa" dataDxfId="12" totalsRowDxfId="11"/>
    <tableColumn id="2" xr3:uid="{00000000-0010-0000-0900-000002000000}" name="Beräknade kostnader" totalsRowFunction="sum" dataDxfId="10" totalsRowDxfId="9"/>
    <tableColumn id="3" xr3:uid="{00000000-0010-0000-0900-000003000000}" name="Verkliga kostnader" totalsRowFunction="sum" dataDxfId="8" totalsRowDxfId="7"/>
  </tableColumns>
  <tableStyleInfo name="Bröllops_Budget_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Tabell_Transport" displayName="Tabell_Transport" ref="B74:D80" totalsRowCount="1" headerRowDxfId="6">
  <tableColumns count="3">
    <tableColumn id="1" xr3:uid="{00000000-0010-0000-0A00-000001000000}" name="TRANSPORT" totalsRowLabel="Summa" dataDxfId="5" totalsRowDxfId="4"/>
    <tableColumn id="2" xr3:uid="{00000000-0010-0000-0A00-000002000000}" name="Beräknade kostnader" totalsRowFunction="sum" dataDxfId="3" totalsRowDxfId="2"/>
    <tableColumn id="3" xr3:uid="{00000000-0010-0000-0A00-000003000000}" name="Verkliga kostnader" totalsRowFunction="sum" dataDxfId="1" totalsRowDxfId="0"/>
  </tableColumns>
  <tableStyleInfo name="Bröllops_Budget_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l_Mottagning" displayName="Tabell_Mottagning" ref="B2:D8" totalsRowCount="1" headerRowDxfId="73" dataDxfId="72" totalsRowDxfId="71">
  <tableColumns count="3">
    <tableColumn id="1" xr3:uid="{00000000-0010-0000-0100-000001000000}" name="MOTTAGNING" totalsRowLabel="Summa" dataDxfId="70" totalsRowDxfId="69"/>
    <tableColumn id="2" xr3:uid="{00000000-0010-0000-0100-000002000000}" name="Beräknade kostnader" totalsRowFunction="sum" dataDxfId="68" totalsRowDxfId="67"/>
    <tableColumn id="3" xr3:uid="{00000000-0010-0000-0100-000003000000}" name="Verkliga kostnader" totalsRowFunction="sum" dataDxfId="66" totalsRowDxfId="65"/>
  </tableColumns>
  <tableStyleInfo name="Bröllops_Budget_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ell_Klädsel" displayName="Tabell_Klädsel" ref="B10:D17" totalsRowCount="1" headerRowDxfId="64" dataDxfId="63">
  <tableColumns count="3">
    <tableColumn id="1" xr3:uid="{00000000-0010-0000-0200-000001000000}" name="KLÄDSEL" totalsRowLabel="Summa" dataDxfId="62" totalsRowDxfId="61"/>
    <tableColumn id="2" xr3:uid="{00000000-0010-0000-0200-000002000000}" name="Beräknade kostnader" totalsRowFunction="sum" dataDxfId="60" totalsRowDxfId="59"/>
    <tableColumn id="3" xr3:uid="{00000000-0010-0000-0200-000003000000}" name="Verkliga kostnader" totalsRowFunction="sum" dataDxfId="58" totalsRowDxfId="57"/>
  </tableColumns>
  <tableStyleInfo name="Bröllops_Budget_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ell_BlommorOchDekorationer" displayName="Tabell_BlommorOchDekorationer" ref="B19:D29" totalsRowCount="1" headerRowDxfId="56" dataDxfId="55">
  <tableColumns count="3">
    <tableColumn id="1" xr3:uid="{00000000-0010-0000-0300-000001000000}" name="BLOMMOR OCH UTSMYCKNINGAR" totalsRowLabel="Summa" dataDxfId="54" totalsRowDxfId="53"/>
    <tableColumn id="2" xr3:uid="{00000000-0010-0000-0300-000002000000}" name="Beräknade kostnader" totalsRowFunction="sum" dataDxfId="52" totalsRowDxfId="51"/>
    <tableColumn id="3" xr3:uid="{00000000-0010-0000-0300-000003000000}" name="Verkliga kostnader" totalsRowFunction="sum" dataDxfId="50" totalsRowDxfId="49"/>
  </tableColumns>
  <tableStyleInfo name="Bröllops_Budget_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ell_Musik" displayName="Tabell_Musik" ref="B31:D37" totalsRowCount="1" headerRowDxfId="48">
  <tableColumns count="3">
    <tableColumn id="1" xr3:uid="{00000000-0010-0000-0400-000001000000}" name="MUSIK" totalsRowLabel="Summa" dataDxfId="47" totalsRowDxfId="46"/>
    <tableColumn id="2" xr3:uid="{00000000-0010-0000-0400-000002000000}" name="Beräknade kostnader" totalsRowFunction="sum" dataDxfId="45" totalsRowDxfId="44"/>
    <tableColumn id="3" xr3:uid="{00000000-0010-0000-0400-000003000000}" name="Verkliga kostnader" totalsRowFunction="sum" dataDxfId="43" totalsRowDxfId="42"/>
  </tableColumns>
  <tableStyleInfo name="Bröllops_Budget_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ell_FotografiOchVideo" displayName="Tabell_FotografiOchVideo" ref="B39:D44" totalsRowCount="1" headerRowDxfId="41">
  <tableColumns count="3">
    <tableColumn id="1" xr3:uid="{00000000-0010-0000-0500-000001000000}" name="FOTON OCH VIDEO" totalsRowLabel="Summa" dataDxfId="40" totalsRowDxfId="39"/>
    <tableColumn id="2" xr3:uid="{00000000-0010-0000-0500-000002000000}" name="Beräknade kostnader" totalsRowFunction="sum" dataDxfId="38" totalsRowDxfId="37"/>
    <tableColumn id="3" xr3:uid="{00000000-0010-0000-0500-000003000000}" name="Verkliga kostnader" totalsRowFunction="sum" dataDxfId="36" totalsRowDxfId="35"/>
  </tableColumns>
  <tableStyleInfo name="Bröllops_Budget_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ell_TjänsterOchGåvor" displayName="Tabell_TjänsterOchGåvor" ref="B46:D50" totalsRowCount="1" headerRowDxfId="34">
  <tableColumns count="3">
    <tableColumn id="1" xr3:uid="{00000000-0010-0000-0600-000001000000}" name="GENTJÄNSTER OCH GÅVOR" totalsRowLabel="Summa" dataDxfId="33" totalsRowDxfId="32"/>
    <tableColumn id="2" xr3:uid="{00000000-0010-0000-0600-000002000000}" name="Beräknade kostnader" totalsRowFunction="sum" dataDxfId="31" totalsRowDxfId="30"/>
    <tableColumn id="3" xr3:uid="{00000000-0010-0000-0600-000003000000}" name="Verkliga kostnader" totalsRowFunction="sum" dataDxfId="29" totalsRowDxfId="28"/>
  </tableColumns>
  <tableStyleInfo name="Bröllops_Budget_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ell_Ceremoni" displayName="Tabell_Ceremoni" ref="B52:D56" totalsRowCount="1" headerRowDxfId="27">
  <tableColumns count="3">
    <tableColumn id="1" xr3:uid="{00000000-0010-0000-0700-000001000000}" name="CEREMONI" totalsRowLabel="Summa" dataDxfId="26" totalsRowDxfId="25"/>
    <tableColumn id="2" xr3:uid="{00000000-0010-0000-0700-000002000000}" name="Beräknade kostnader" totalsRowFunction="sum" dataDxfId="24" totalsRowDxfId="23"/>
    <tableColumn id="3" xr3:uid="{00000000-0010-0000-0700-000003000000}" name="Verkliga kostnader" totalsRowFunction="sum" dataDxfId="22" totalsRowDxfId="21"/>
  </tableColumns>
  <tableStyleInfo name="Bröllops_Budget_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abell_Brevpapper" displayName="Tabell_Brevpapper" ref="B58:D67" totalsRowCount="1" headerRowDxfId="20">
  <tableColumns count="3">
    <tableColumn id="1" xr3:uid="{00000000-0010-0000-0800-000001000000}" name="BREVPAPPER" totalsRowLabel="Summa" dataDxfId="19" totalsRowDxfId="18"/>
    <tableColumn id="2" xr3:uid="{00000000-0010-0000-0800-000002000000}" name="Beräknade kostnader" totalsRowFunction="sum" dataDxfId="17" totalsRowDxfId="16"/>
    <tableColumn id="3" xr3:uid="{00000000-0010-0000-0800-000003000000}" name="Verkliga kostnader" totalsRowFunction="sum" dataDxfId="15" totalsRowDxfId="14"/>
  </tableColumns>
  <tableStyleInfo name="Bröllops_Budget_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8">
      <a:majorFont>
        <a:latin typeface="Candar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G28"/>
  <sheetViews>
    <sheetView showGridLines="0" showRowColHeaders="0" tabSelected="1" workbookViewId="0"/>
  </sheetViews>
  <sheetFormatPr defaultColWidth="9" defaultRowHeight="21" customHeight="1" x14ac:dyDescent="0.2"/>
  <cols>
    <col min="1" max="1" width="1.5" style="1" customWidth="1"/>
    <col min="2" max="2" width="29.625" style="1" bestFit="1" customWidth="1"/>
    <col min="3" max="3" width="14.5" style="1" customWidth="1"/>
    <col min="4" max="5" width="13.625" style="1" customWidth="1"/>
    <col min="6" max="6" width="12.875" style="1" customWidth="1"/>
    <col min="7" max="7" width="1.625" style="1" customWidth="1"/>
    <col min="8" max="16384" width="9" style="1"/>
  </cols>
  <sheetData>
    <row r="1" spans="2:7" ht="162.75" customHeight="1" x14ac:dyDescent="0.2">
      <c r="G1" s="1" t="s">
        <v>26</v>
      </c>
    </row>
    <row r="3" spans="2:7" ht="35.1" customHeight="1" x14ac:dyDescent="0.2">
      <c r="B3" s="12" t="s">
        <v>0</v>
      </c>
      <c r="C3" s="31">
        <v>20000</v>
      </c>
    </row>
    <row r="5" spans="2:7" s="3" customFormat="1" ht="35.1" customHeight="1" x14ac:dyDescent="0.2">
      <c r="B5" s="21" t="s">
        <v>1</v>
      </c>
      <c r="C5" s="22" t="s">
        <v>21</v>
      </c>
      <c r="D5" s="30" t="s">
        <v>23</v>
      </c>
      <c r="E5" s="30" t="s">
        <v>24</v>
      </c>
      <c r="F5" s="30" t="s">
        <v>25</v>
      </c>
    </row>
    <row r="6" spans="2:7" ht="21" customHeight="1" x14ac:dyDescent="0.2">
      <c r="B6" s="23" t="s">
        <v>2</v>
      </c>
      <c r="C6" s="24">
        <v>0.5</v>
      </c>
      <c r="D6" s="38">
        <f>Total_bröllops_budget*'Sammanfattning av budget'!$C6</f>
        <v>10000</v>
      </c>
      <c r="E6" s="38">
        <f>Tabell_Mottagning[[#Totals],[Beräknade kostnader]]</f>
        <v>0</v>
      </c>
      <c r="F6" s="38">
        <f>Tabell_Mottagning[[#Totals],[Verkliga kostnader]]</f>
        <v>0</v>
      </c>
    </row>
    <row r="7" spans="2:7" ht="21" customHeight="1" x14ac:dyDescent="0.2">
      <c r="B7" s="17" t="s">
        <v>3</v>
      </c>
      <c r="C7" s="18">
        <v>0.1</v>
      </c>
      <c r="D7" s="39">
        <f>Total_bröllops_budget*'Sammanfattning av budget'!$C7</f>
        <v>2000</v>
      </c>
      <c r="E7" s="39">
        <f>Tabell_Klädsel[[#Totals],[Beräknade kostnader]]</f>
        <v>0</v>
      </c>
      <c r="F7" s="39">
        <f>Tabell_Klädsel[[#Totals],[Verkliga kostnader]]</f>
        <v>0</v>
      </c>
    </row>
    <row r="8" spans="2:7" ht="21" customHeight="1" x14ac:dyDescent="0.2">
      <c r="B8" s="15" t="s">
        <v>4</v>
      </c>
      <c r="C8" s="16">
        <v>0.1</v>
      </c>
      <c r="D8" s="40">
        <f>Total_bröllops_budget*'Sammanfattning av budget'!$C8</f>
        <v>2000</v>
      </c>
      <c r="E8" s="40">
        <f>Tabell_BlommorOchDekorationer[[#Totals],[Beräknade kostnader]]</f>
        <v>0</v>
      </c>
      <c r="F8" s="40">
        <f>Tabell_BlommorOchDekorationer[[#Totals],[Verkliga kostnader]]</f>
        <v>0</v>
      </c>
    </row>
    <row r="9" spans="2:7" ht="21" customHeight="1" x14ac:dyDescent="0.2">
      <c r="B9" s="17" t="s">
        <v>5</v>
      </c>
      <c r="C9" s="18">
        <v>0.1</v>
      </c>
      <c r="D9" s="39">
        <f>Total_bröllops_budget*'Sammanfattning av budget'!$C9</f>
        <v>2000</v>
      </c>
      <c r="E9" s="39">
        <f>Tabell_Musik[[#Totals],[Beräknade kostnader]]</f>
        <v>0</v>
      </c>
      <c r="F9" s="39">
        <f>Tabell_Musik[[#Totals],[Verkliga kostnader]]</f>
        <v>0</v>
      </c>
    </row>
    <row r="10" spans="2:7" ht="21" customHeight="1" x14ac:dyDescent="0.2">
      <c r="B10" s="15" t="s">
        <v>6</v>
      </c>
      <c r="C10" s="16">
        <v>0.1</v>
      </c>
      <c r="D10" s="40">
        <f>Total_bröllops_budget*'Sammanfattning av budget'!$C10</f>
        <v>2000</v>
      </c>
      <c r="E10" s="40">
        <f>Tabell_FotografiOchVideo[[#Totals],[Beräknade kostnader]]</f>
        <v>0</v>
      </c>
      <c r="F10" s="40">
        <f>Tabell_FotografiOchVideo[[#Totals],[Verkliga kostnader]]</f>
        <v>0</v>
      </c>
    </row>
    <row r="11" spans="2:7" ht="21" customHeight="1" x14ac:dyDescent="0.2">
      <c r="B11" s="17" t="s">
        <v>7</v>
      </c>
      <c r="C11" s="18">
        <v>0.03</v>
      </c>
      <c r="D11" s="39">
        <f>Total_bröllops_budget*'Sammanfattning av budget'!$C11</f>
        <v>600</v>
      </c>
      <c r="E11" s="39">
        <f>Tabell_TjänsterOchGåvor[[#Totals],[Beräknade kostnader]]</f>
        <v>0</v>
      </c>
      <c r="F11" s="39">
        <f>Tabell_TjänsterOchGåvor[[#Totals],[Verkliga kostnader]]</f>
        <v>0</v>
      </c>
    </row>
    <row r="12" spans="2:7" ht="21" customHeight="1" x14ac:dyDescent="0.2">
      <c r="B12" s="15" t="s">
        <v>8</v>
      </c>
      <c r="C12" s="16">
        <v>0.02</v>
      </c>
      <c r="D12" s="40">
        <f>Total_bröllops_budget*'Sammanfattning av budget'!$C12</f>
        <v>400</v>
      </c>
      <c r="E12" s="40">
        <f>Tabell_Ceremoni[[#Totals],[Beräknade kostnader]]</f>
        <v>0</v>
      </c>
      <c r="F12" s="40">
        <f>Tabell_Ceremoni[[#Totals],[Verkliga kostnader]]</f>
        <v>0</v>
      </c>
    </row>
    <row r="13" spans="2:7" ht="21" customHeight="1" x14ac:dyDescent="0.2">
      <c r="B13" s="17" t="s">
        <v>9</v>
      </c>
      <c r="C13" s="18">
        <v>0.02</v>
      </c>
      <c r="D13" s="39">
        <f>Total_bröllops_budget*'Sammanfattning av budget'!$C13</f>
        <v>400</v>
      </c>
      <c r="E13" s="39">
        <f>Tabell_Brevpapper[[#Totals],[Beräknade kostnader]]</f>
        <v>0</v>
      </c>
      <c r="F13" s="39">
        <f>Tabell_Brevpapper[[#Totals],[Verkliga kostnader]]</f>
        <v>0</v>
      </c>
    </row>
    <row r="14" spans="2:7" ht="21" customHeight="1" x14ac:dyDescent="0.2">
      <c r="B14" s="15" t="s">
        <v>10</v>
      </c>
      <c r="C14" s="16">
        <v>0.02</v>
      </c>
      <c r="D14" s="40">
        <f>Total_bröllops_budget*'Sammanfattning av budget'!$C14</f>
        <v>400</v>
      </c>
      <c r="E14" s="40">
        <f>Tabell_Bröllopsringar[[#Totals],[Beräknade kostnader]]</f>
        <v>0</v>
      </c>
      <c r="F14" s="40">
        <f>Tabell_Bröllopsringar[[#Totals],[Verkliga kostnader]]</f>
        <v>0</v>
      </c>
    </row>
    <row r="15" spans="2:7" ht="21" customHeight="1" x14ac:dyDescent="0.2">
      <c r="B15" s="17" t="s">
        <v>11</v>
      </c>
      <c r="C15" s="18">
        <v>0.01</v>
      </c>
      <c r="D15" s="39">
        <f>Total_bröllops_budget*'Sammanfattning av budget'!$C15</f>
        <v>200</v>
      </c>
      <c r="E15" s="39">
        <f>Tabell_Transport[[#Totals],[Beräknade kostnader]]</f>
        <v>0</v>
      </c>
      <c r="F15" s="39">
        <f>Tabell_Transport[[#Totals],[Verkliga kostnader]]</f>
        <v>0</v>
      </c>
    </row>
    <row r="16" spans="2:7" ht="21" customHeight="1" x14ac:dyDescent="0.2">
      <c r="B16" s="19" t="s">
        <v>12</v>
      </c>
      <c r="C16" s="20">
        <f>SUM(C6:C15)</f>
        <v>1</v>
      </c>
      <c r="D16" s="41">
        <f t="shared" ref="D16:F16" si="0">SUM(D6:D15)</f>
        <v>20000</v>
      </c>
      <c r="E16" s="41">
        <f t="shared" si="0"/>
        <v>0</v>
      </c>
      <c r="F16" s="41">
        <f t="shared" si="0"/>
        <v>0</v>
      </c>
    </row>
    <row r="18" spans="2:6" s="5" customFormat="1" ht="21" customHeight="1" x14ac:dyDescent="0.2">
      <c r="B18" s="9" t="s">
        <v>13</v>
      </c>
      <c r="C18" s="10"/>
      <c r="D18" s="10"/>
      <c r="E18" s="11"/>
      <c r="F18" s="11"/>
    </row>
    <row r="19" spans="2:6" ht="21" customHeight="1" x14ac:dyDescent="0.2">
      <c r="B19" t="s">
        <v>14</v>
      </c>
      <c r="C19" t="s">
        <v>22</v>
      </c>
    </row>
    <row r="20" spans="2:6" ht="21" customHeight="1" x14ac:dyDescent="0.2">
      <c r="B20" s="2" t="s">
        <v>15</v>
      </c>
      <c r="C20" s="32">
        <v>10000</v>
      </c>
    </row>
    <row r="21" spans="2:6" ht="21" customHeight="1" x14ac:dyDescent="0.2">
      <c r="B21" s="2" t="s">
        <v>16</v>
      </c>
      <c r="C21" s="32">
        <v>4000</v>
      </c>
    </row>
    <row r="22" spans="2:6" ht="21" customHeight="1" x14ac:dyDescent="0.2">
      <c r="B22" s="2" t="s">
        <v>17</v>
      </c>
      <c r="C22" s="32">
        <v>2000</v>
      </c>
    </row>
    <row r="23" spans="2:6" ht="21" customHeight="1" x14ac:dyDescent="0.2">
      <c r="B23" s="2" t="s">
        <v>18</v>
      </c>
      <c r="C23" s="32">
        <v>4000</v>
      </c>
    </row>
    <row r="24" spans="2:6" ht="21" customHeight="1" x14ac:dyDescent="0.2">
      <c r="B24" s="26" t="s">
        <v>19</v>
      </c>
      <c r="C24" s="33">
        <v>4000</v>
      </c>
    </row>
    <row r="25" spans="2:6" ht="21" customHeight="1" x14ac:dyDescent="0.2">
      <c r="B25" s="2" t="s">
        <v>20</v>
      </c>
      <c r="C25" s="32">
        <v>2000</v>
      </c>
    </row>
    <row r="26" spans="2:6" ht="21" customHeight="1" x14ac:dyDescent="0.2">
      <c r="B26" s="2" t="s">
        <v>12</v>
      </c>
      <c r="C26" s="32">
        <f>SUBTOTAL(109,Tabell_Bidrag[Bidrag])</f>
        <v>26000</v>
      </c>
    </row>
    <row r="28" spans="2:6" ht="21" customHeight="1" x14ac:dyDescent="0.2">
      <c r="B28" s="12" t="str">
        <f>IF(Tabell_Bidrag[[#Totals],[Bidrag]]&lt;Total_bröllops_budget,"Differens som ska kompenseras","Tillgängliga extra medel")</f>
        <v>Tillgängliga extra medel</v>
      </c>
      <c r="C28" s="34">
        <f>IF(Tabell_Bidrag[[#Totals],[Bidrag]]&lt;Total_bröllops_budget,Total_bröllops_budget-Tabell_Bidrag[[#Totals],[Bidrag]],Tabell_Bidrag[[#Totals],[Bidrag]]-Total_bröllops_budget)</f>
        <v>6000</v>
      </c>
    </row>
  </sheetData>
  <conditionalFormatting sqref="E6:F16">
    <cfRule type="expression" dxfId="83" priority="3">
      <formula>E6&gt;$D6</formula>
    </cfRule>
  </conditionalFormatting>
  <conditionalFormatting sqref="C16">
    <cfRule type="cellIs" dxfId="82" priority="2" operator="notEqual">
      <formula>1</formula>
    </cfRule>
  </conditionalFormatting>
  <conditionalFormatting sqref="C28">
    <cfRule type="expression" dxfId="81" priority="1">
      <formula>$C$26&lt;$C$3</formula>
    </cfRule>
  </conditionalFormatting>
  <dataValidations count="9">
    <dataValidation allowBlank="1" showInputMessage="1" showErrorMessage="1" promptTitle="Bröllopsbudget" prompt="_x000a_Fyll i din totala bröllopsbudget i cell C3 så att den kan distribueras enligt kolumnen för tilldelning i procent. _x000a__x000a_I fliken budgetinformation listas utgiftsposter per kategori. _x000a__x000a_" sqref="A1" xr:uid="{00000000-0002-0000-0000-000000000000}"/>
    <dataValidation allowBlank="1" showInputMessage="1" showErrorMessage="1" prompt="Ange din totala bröllopsbudget i den här cellen" sqref="C3" xr:uid="{00000000-0002-0000-0000-000001000000}"/>
    <dataValidation allowBlank="1" showInputMessage="1" showErrorMessage="1" prompt="Utgiftskategorier anges längs med den här kolumnen" sqref="B5" xr:uid="{00000000-0002-0000-0000-000002000000}"/>
    <dataValidation allowBlank="1" showInputMessage="1" showErrorMessage="1" prompt="Ändra tilldelning i procent för alla utgiftskategorier under den här kolumnen. _x000a__x000a_Totalsumman för den här kolumnen ska vara 100 %." sqref="C5" xr:uid="{00000000-0002-0000-0000-000003000000}"/>
    <dataValidation allowBlank="1" showInputMessage="1" showErrorMessage="1" prompt="Den här kolumnen beräknas automatiskt utifrån den totala bröllopsbudgeten och tilldelning i procent för respektive utgiftskategori" sqref="D5" xr:uid="{00000000-0002-0000-0000-000004000000}"/>
    <dataValidation allowBlank="1" showInputMessage="1" showErrorMessage="1" prompt="Den här kolumnen beräknas automatiskt utifrån den faktiska kostnaden på fliken budgetinformation." sqref="F5" xr:uid="{00000000-0002-0000-0000-000005000000}"/>
    <dataValidation allowBlank="1" showInputMessage="1" showErrorMessage="1" prompt="Den här kolumnen beräknas automatiskt utifrån den uppskattade kostnaden på fliken budgetinformation." sqref="E5" xr:uid="{00000000-0002-0000-0000-000006000000}"/>
    <dataValidation allowBlank="1" showInputMessage="1" showErrorMessage="1" prompt="I den här tabellen listas finansieringskällorna för bröllopet" sqref="B18" xr:uid="{00000000-0002-0000-0000-000007000000}"/>
    <dataValidation allowBlank="1" showInputMessage="1" showErrorMessage="1" prompt="Här beräknas differensen mellan den totala summan av bidrag och den totala bröllopsbudgeten" sqref="C28" xr:uid="{00000000-0002-0000-0000-000008000000}"/>
  </dataValidations>
  <pageMargins left="0.7" right="0.7" top="0.5" bottom="0.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D80"/>
  <sheetViews>
    <sheetView showGridLines="0" workbookViewId="0"/>
  </sheetViews>
  <sheetFormatPr defaultColWidth="9" defaultRowHeight="21" customHeight="1" x14ac:dyDescent="0.2"/>
  <cols>
    <col min="1" max="1" width="1.5" style="1" customWidth="1"/>
    <col min="2" max="2" width="39.875" style="8" bestFit="1" customWidth="1"/>
    <col min="3" max="4" width="17.875" style="27" customWidth="1"/>
    <col min="5" max="16384" width="9" style="1"/>
  </cols>
  <sheetData>
    <row r="2" spans="2:4" s="6" customFormat="1" ht="21" customHeight="1" x14ac:dyDescent="0.2">
      <c r="B2" s="7" t="s">
        <v>27</v>
      </c>
      <c r="C2" s="28" t="s">
        <v>78</v>
      </c>
      <c r="D2" s="28" t="s">
        <v>79</v>
      </c>
    </row>
    <row r="3" spans="2:4" ht="21" customHeight="1" x14ac:dyDescent="0.2">
      <c r="B3" s="4" t="s">
        <v>28</v>
      </c>
      <c r="C3" s="35"/>
      <c r="D3" s="35"/>
    </row>
    <row r="4" spans="2:4" ht="21" customHeight="1" x14ac:dyDescent="0.2">
      <c r="B4" s="4" t="s">
        <v>29</v>
      </c>
      <c r="C4" s="35"/>
      <c r="D4" s="35"/>
    </row>
    <row r="5" spans="2:4" ht="21" customHeight="1" x14ac:dyDescent="0.2">
      <c r="B5" s="4" t="s">
        <v>30</v>
      </c>
      <c r="C5" s="35"/>
      <c r="D5" s="35"/>
    </row>
    <row r="6" spans="2:4" ht="21" customHeight="1" x14ac:dyDescent="0.2">
      <c r="B6" s="4" t="s">
        <v>31</v>
      </c>
      <c r="C6" s="35"/>
      <c r="D6" s="35"/>
    </row>
    <row r="7" spans="2:4" ht="21" customHeight="1" x14ac:dyDescent="0.2">
      <c r="B7" s="4" t="s">
        <v>32</v>
      </c>
      <c r="C7" s="35"/>
      <c r="D7" s="35"/>
    </row>
    <row r="8" spans="2:4" ht="21" customHeight="1" x14ac:dyDescent="0.2">
      <c r="B8" s="4" t="s">
        <v>12</v>
      </c>
      <c r="C8" s="35">
        <f>SUBTOTAL(109,Tabell_Mottagning[Beräknade kostnader])</f>
        <v>0</v>
      </c>
      <c r="D8" s="35">
        <f>SUBTOTAL(109,Tabell_Mottagning[Verkliga kostnader])</f>
        <v>0</v>
      </c>
    </row>
    <row r="10" spans="2:4" s="14" customFormat="1" ht="21" customHeight="1" x14ac:dyDescent="0.2">
      <c r="B10" s="13" t="s">
        <v>33</v>
      </c>
      <c r="C10" s="29" t="s">
        <v>78</v>
      </c>
      <c r="D10" s="29" t="s">
        <v>79</v>
      </c>
    </row>
    <row r="11" spans="2:4" ht="21" customHeight="1" x14ac:dyDescent="0.2">
      <c r="B11" s="8" t="s">
        <v>34</v>
      </c>
      <c r="C11" s="36"/>
      <c r="D11" s="36"/>
    </row>
    <row r="12" spans="2:4" ht="21" customHeight="1" x14ac:dyDescent="0.2">
      <c r="B12" s="8" t="s">
        <v>35</v>
      </c>
      <c r="C12" s="36"/>
      <c r="D12" s="36"/>
    </row>
    <row r="13" spans="2:4" ht="21" customHeight="1" x14ac:dyDescent="0.2">
      <c r="B13" s="8" t="s">
        <v>36</v>
      </c>
      <c r="C13" s="36"/>
      <c r="D13" s="36"/>
    </row>
    <row r="14" spans="2:4" ht="21" customHeight="1" x14ac:dyDescent="0.2">
      <c r="B14" s="8" t="s">
        <v>37</v>
      </c>
      <c r="C14" s="36"/>
      <c r="D14" s="36"/>
    </row>
    <row r="15" spans="2:4" ht="21" customHeight="1" x14ac:dyDescent="0.2">
      <c r="B15" s="8" t="s">
        <v>38</v>
      </c>
      <c r="C15" s="36"/>
      <c r="D15" s="36"/>
    </row>
    <row r="16" spans="2:4" ht="21" customHeight="1" x14ac:dyDescent="0.2">
      <c r="B16" s="8" t="s">
        <v>32</v>
      </c>
      <c r="C16" s="36"/>
      <c r="D16" s="36"/>
    </row>
    <row r="17" spans="2:4" ht="21" customHeight="1" x14ac:dyDescent="0.2">
      <c r="B17" s="25" t="s">
        <v>12</v>
      </c>
      <c r="C17" s="37">
        <f>SUBTOTAL(109,Tabell_Klädsel[Beräknade kostnader])</f>
        <v>0</v>
      </c>
      <c r="D17" s="37">
        <f>SUBTOTAL(109,Tabell_Klädsel[Verkliga kostnader])</f>
        <v>0</v>
      </c>
    </row>
    <row r="19" spans="2:4" s="14" customFormat="1" ht="21" customHeight="1" x14ac:dyDescent="0.2">
      <c r="B19" s="13" t="s">
        <v>39</v>
      </c>
      <c r="C19" s="29" t="s">
        <v>78</v>
      </c>
      <c r="D19" s="29" t="s">
        <v>79</v>
      </c>
    </row>
    <row r="20" spans="2:4" ht="21" customHeight="1" x14ac:dyDescent="0.2">
      <c r="B20" s="8" t="s">
        <v>40</v>
      </c>
      <c r="C20" s="36"/>
      <c r="D20" s="36"/>
    </row>
    <row r="21" spans="2:4" ht="21" customHeight="1" x14ac:dyDescent="0.2">
      <c r="B21" s="8" t="s">
        <v>41</v>
      </c>
      <c r="C21" s="36"/>
      <c r="D21" s="36"/>
    </row>
    <row r="22" spans="2:4" ht="21" customHeight="1" x14ac:dyDescent="0.2">
      <c r="B22" s="8" t="s">
        <v>42</v>
      </c>
      <c r="C22" s="36"/>
      <c r="D22" s="36"/>
    </row>
    <row r="23" spans="2:4" ht="21" customHeight="1" x14ac:dyDescent="0.2">
      <c r="B23" s="8" t="s">
        <v>43</v>
      </c>
      <c r="C23" s="36"/>
      <c r="D23" s="36"/>
    </row>
    <row r="24" spans="2:4" ht="21" customHeight="1" x14ac:dyDescent="0.2">
      <c r="B24" s="8" t="s">
        <v>44</v>
      </c>
      <c r="C24" s="36"/>
      <c r="D24" s="36"/>
    </row>
    <row r="25" spans="2:4" ht="21" customHeight="1" x14ac:dyDescent="0.2">
      <c r="B25" s="8" t="s">
        <v>45</v>
      </c>
      <c r="C25" s="36"/>
      <c r="D25" s="36"/>
    </row>
    <row r="26" spans="2:4" ht="21" customHeight="1" x14ac:dyDescent="0.2">
      <c r="B26" s="8" t="s">
        <v>46</v>
      </c>
      <c r="C26" s="36"/>
      <c r="D26" s="36"/>
    </row>
    <row r="27" spans="2:4" ht="21" customHeight="1" x14ac:dyDescent="0.2">
      <c r="B27" s="8" t="s">
        <v>47</v>
      </c>
      <c r="C27" s="36"/>
      <c r="D27" s="36"/>
    </row>
    <row r="28" spans="2:4" ht="21" customHeight="1" x14ac:dyDescent="0.2">
      <c r="B28" s="8" t="s">
        <v>32</v>
      </c>
      <c r="C28" s="36"/>
      <c r="D28" s="36"/>
    </row>
    <row r="29" spans="2:4" ht="21" customHeight="1" x14ac:dyDescent="0.2">
      <c r="B29" s="8" t="s">
        <v>12</v>
      </c>
      <c r="C29" s="36">
        <f>SUBTOTAL(109,Tabell_BlommorOchDekorationer[Beräknade kostnader])</f>
        <v>0</v>
      </c>
      <c r="D29" s="36">
        <f>SUBTOTAL(109,Tabell_BlommorOchDekorationer[Verkliga kostnader])</f>
        <v>0</v>
      </c>
    </row>
    <row r="31" spans="2:4" s="14" customFormat="1" ht="21" customHeight="1" x14ac:dyDescent="0.2">
      <c r="B31" s="13" t="s">
        <v>48</v>
      </c>
      <c r="C31" s="29" t="s">
        <v>78</v>
      </c>
      <c r="D31" s="29" t="s">
        <v>79</v>
      </c>
    </row>
    <row r="32" spans="2:4" ht="21" customHeight="1" x14ac:dyDescent="0.2">
      <c r="B32" s="8" t="s">
        <v>49</v>
      </c>
      <c r="C32" s="36"/>
      <c r="D32" s="36"/>
    </row>
    <row r="33" spans="2:4" ht="21" customHeight="1" x14ac:dyDescent="0.2">
      <c r="B33" s="8" t="s">
        <v>50</v>
      </c>
      <c r="C33" s="36"/>
      <c r="D33" s="36"/>
    </row>
    <row r="34" spans="2:4" ht="21" customHeight="1" x14ac:dyDescent="0.2">
      <c r="B34" s="8" t="s">
        <v>51</v>
      </c>
      <c r="C34" s="36"/>
      <c r="D34" s="36"/>
    </row>
    <row r="35" spans="2:4" ht="21" customHeight="1" x14ac:dyDescent="0.2">
      <c r="B35" s="8" t="s">
        <v>52</v>
      </c>
      <c r="C35" s="36"/>
      <c r="D35" s="36"/>
    </row>
    <row r="36" spans="2:4" ht="21" customHeight="1" x14ac:dyDescent="0.2">
      <c r="B36" s="8" t="s">
        <v>32</v>
      </c>
      <c r="C36" s="36"/>
      <c r="D36" s="36"/>
    </row>
    <row r="37" spans="2:4" ht="21" customHeight="1" x14ac:dyDescent="0.2">
      <c r="B37" s="8" t="s">
        <v>12</v>
      </c>
      <c r="C37" s="36">
        <f>SUBTOTAL(109,Tabell_Musik[Beräknade kostnader])</f>
        <v>0</v>
      </c>
      <c r="D37" s="36">
        <f>SUBTOTAL(109,Tabell_Musik[Verkliga kostnader])</f>
        <v>0</v>
      </c>
    </row>
    <row r="39" spans="2:4" s="14" customFormat="1" ht="21" customHeight="1" x14ac:dyDescent="0.2">
      <c r="B39" s="13" t="s">
        <v>53</v>
      </c>
      <c r="C39" s="29" t="s">
        <v>78</v>
      </c>
      <c r="D39" s="29" t="s">
        <v>79</v>
      </c>
    </row>
    <row r="40" spans="2:4" ht="21" customHeight="1" x14ac:dyDescent="0.2">
      <c r="B40" s="8" t="s">
        <v>54</v>
      </c>
      <c r="C40" s="36"/>
      <c r="D40" s="36"/>
    </row>
    <row r="41" spans="2:4" ht="21" customHeight="1" x14ac:dyDescent="0.2">
      <c r="B41" s="8" t="s">
        <v>55</v>
      </c>
      <c r="C41" s="36"/>
      <c r="D41" s="36"/>
    </row>
    <row r="42" spans="2:4" ht="21" customHeight="1" x14ac:dyDescent="0.2">
      <c r="B42" s="8" t="s">
        <v>56</v>
      </c>
      <c r="C42" s="36"/>
      <c r="D42" s="36"/>
    </row>
    <row r="43" spans="2:4" ht="21" customHeight="1" x14ac:dyDescent="0.2">
      <c r="B43" s="8" t="s">
        <v>32</v>
      </c>
      <c r="C43" s="36"/>
      <c r="D43" s="36"/>
    </row>
    <row r="44" spans="2:4" ht="21" customHeight="1" x14ac:dyDescent="0.2">
      <c r="B44" s="8" t="s">
        <v>12</v>
      </c>
      <c r="C44" s="36">
        <f>SUBTOTAL(109,Tabell_FotografiOchVideo[Beräknade kostnader])</f>
        <v>0</v>
      </c>
      <c r="D44" s="36">
        <f>SUBTOTAL(109,Tabell_FotografiOchVideo[Verkliga kostnader])</f>
        <v>0</v>
      </c>
    </row>
    <row r="46" spans="2:4" s="14" customFormat="1" ht="21" customHeight="1" x14ac:dyDescent="0.2">
      <c r="B46" s="13" t="s">
        <v>57</v>
      </c>
      <c r="C46" s="29" t="s">
        <v>78</v>
      </c>
      <c r="D46" s="29" t="s">
        <v>79</v>
      </c>
    </row>
    <row r="47" spans="2:4" ht="21" customHeight="1" x14ac:dyDescent="0.2">
      <c r="B47" s="8" t="s">
        <v>58</v>
      </c>
      <c r="C47" s="36"/>
      <c r="D47" s="36"/>
    </row>
    <row r="48" spans="2:4" ht="21" customHeight="1" x14ac:dyDescent="0.2">
      <c r="B48" s="8" t="s">
        <v>59</v>
      </c>
      <c r="C48" s="36"/>
      <c r="D48" s="36"/>
    </row>
    <row r="49" spans="2:4" ht="21" customHeight="1" x14ac:dyDescent="0.2">
      <c r="B49" s="8" t="s">
        <v>32</v>
      </c>
      <c r="C49" s="36"/>
      <c r="D49" s="36"/>
    </row>
    <row r="50" spans="2:4" ht="21" customHeight="1" x14ac:dyDescent="0.2">
      <c r="B50" s="8" t="s">
        <v>12</v>
      </c>
      <c r="C50" s="36">
        <f>SUBTOTAL(109,Tabell_TjänsterOchGåvor[Beräknade kostnader])</f>
        <v>0</v>
      </c>
      <c r="D50" s="36">
        <f>SUBTOTAL(109,Tabell_TjänsterOchGåvor[Verkliga kostnader])</f>
        <v>0</v>
      </c>
    </row>
    <row r="52" spans="2:4" s="14" customFormat="1" ht="21" customHeight="1" x14ac:dyDescent="0.2">
      <c r="B52" s="13" t="s">
        <v>60</v>
      </c>
      <c r="C52" s="29" t="s">
        <v>78</v>
      </c>
      <c r="D52" s="29" t="s">
        <v>79</v>
      </c>
    </row>
    <row r="53" spans="2:4" ht="21" customHeight="1" x14ac:dyDescent="0.2">
      <c r="B53" s="8" t="s">
        <v>61</v>
      </c>
      <c r="C53" s="36"/>
      <c r="D53" s="36"/>
    </row>
    <row r="54" spans="2:4" ht="21" customHeight="1" x14ac:dyDescent="0.2">
      <c r="B54" s="8" t="s">
        <v>62</v>
      </c>
      <c r="C54" s="36"/>
      <c r="D54" s="36"/>
    </row>
    <row r="55" spans="2:4" ht="21" customHeight="1" x14ac:dyDescent="0.2">
      <c r="B55" s="8" t="s">
        <v>32</v>
      </c>
      <c r="C55" s="36"/>
      <c r="D55" s="36"/>
    </row>
    <row r="56" spans="2:4" ht="21" customHeight="1" x14ac:dyDescent="0.2">
      <c r="B56" s="8" t="s">
        <v>12</v>
      </c>
      <c r="C56" s="36">
        <f>SUBTOTAL(109,Tabell_Ceremoni[Beräknade kostnader])</f>
        <v>0</v>
      </c>
      <c r="D56" s="36">
        <f>SUBTOTAL(109,Tabell_Ceremoni[Verkliga kostnader])</f>
        <v>0</v>
      </c>
    </row>
    <row r="58" spans="2:4" s="14" customFormat="1" ht="21" customHeight="1" x14ac:dyDescent="0.2">
      <c r="B58" s="13" t="s">
        <v>63</v>
      </c>
      <c r="C58" s="29" t="s">
        <v>78</v>
      </c>
      <c r="D58" s="29" t="s">
        <v>79</v>
      </c>
    </row>
    <row r="59" spans="2:4" ht="21" customHeight="1" x14ac:dyDescent="0.2">
      <c r="B59" s="8" t="s">
        <v>64</v>
      </c>
      <c r="C59" s="36"/>
      <c r="D59" s="36"/>
    </row>
    <row r="60" spans="2:4" ht="21" customHeight="1" x14ac:dyDescent="0.2">
      <c r="B60" s="8" t="s">
        <v>65</v>
      </c>
      <c r="C60" s="36"/>
      <c r="D60" s="36"/>
    </row>
    <row r="61" spans="2:4" ht="21" customHeight="1" x14ac:dyDescent="0.2">
      <c r="B61" s="8" t="s">
        <v>66</v>
      </c>
      <c r="C61" s="36"/>
      <c r="D61" s="36"/>
    </row>
    <row r="62" spans="2:4" ht="21" customHeight="1" x14ac:dyDescent="0.2">
      <c r="B62" s="8" t="s">
        <v>67</v>
      </c>
      <c r="C62" s="36"/>
      <c r="D62" s="36"/>
    </row>
    <row r="63" spans="2:4" ht="21" customHeight="1" x14ac:dyDescent="0.2">
      <c r="B63" s="8" t="s">
        <v>68</v>
      </c>
      <c r="C63" s="36"/>
      <c r="D63" s="36"/>
    </row>
    <row r="64" spans="2:4" ht="21" customHeight="1" x14ac:dyDescent="0.2">
      <c r="B64" s="8" t="s">
        <v>69</v>
      </c>
      <c r="C64" s="36"/>
      <c r="D64" s="36"/>
    </row>
    <row r="65" spans="2:4" ht="21" customHeight="1" x14ac:dyDescent="0.2">
      <c r="B65" s="8" t="s">
        <v>70</v>
      </c>
      <c r="C65" s="36"/>
      <c r="D65" s="36"/>
    </row>
    <row r="66" spans="2:4" ht="21" customHeight="1" x14ac:dyDescent="0.2">
      <c r="B66" s="8" t="s">
        <v>32</v>
      </c>
      <c r="C66" s="36"/>
      <c r="D66" s="36"/>
    </row>
    <row r="67" spans="2:4" ht="21" customHeight="1" x14ac:dyDescent="0.2">
      <c r="B67" s="8" t="s">
        <v>12</v>
      </c>
      <c r="C67" s="36">
        <f>SUBTOTAL(109,Tabell_Brevpapper[Beräknade kostnader])</f>
        <v>0</v>
      </c>
      <c r="D67" s="36">
        <f>SUBTOTAL(109,Tabell_Brevpapper[Verkliga kostnader])</f>
        <v>0</v>
      </c>
    </row>
    <row r="69" spans="2:4" s="14" customFormat="1" ht="21" customHeight="1" x14ac:dyDescent="0.2">
      <c r="B69" s="13" t="s">
        <v>71</v>
      </c>
      <c r="C69" s="29" t="s">
        <v>78</v>
      </c>
      <c r="D69" s="29" t="s">
        <v>79</v>
      </c>
    </row>
    <row r="70" spans="2:4" ht="21" customHeight="1" x14ac:dyDescent="0.2">
      <c r="B70" s="8" t="s">
        <v>10</v>
      </c>
      <c r="C70" s="36"/>
      <c r="D70" s="36"/>
    </row>
    <row r="71" spans="2:4" ht="21" customHeight="1" x14ac:dyDescent="0.2">
      <c r="B71" s="8" t="s">
        <v>72</v>
      </c>
      <c r="C71" s="36"/>
      <c r="D71" s="36"/>
    </row>
    <row r="72" spans="2:4" ht="21" customHeight="1" x14ac:dyDescent="0.2">
      <c r="B72" s="8" t="s">
        <v>12</v>
      </c>
      <c r="C72" s="36">
        <f>SUBTOTAL(109,Tabell_Bröllopsringar[Beräknade kostnader])</f>
        <v>0</v>
      </c>
      <c r="D72" s="36">
        <f>SUBTOTAL(109,Tabell_Bröllopsringar[Verkliga kostnader])</f>
        <v>0</v>
      </c>
    </row>
    <row r="74" spans="2:4" s="14" customFormat="1" ht="21" customHeight="1" x14ac:dyDescent="0.2">
      <c r="B74" s="13" t="s">
        <v>73</v>
      </c>
      <c r="C74" s="29" t="s">
        <v>78</v>
      </c>
      <c r="D74" s="29" t="s">
        <v>79</v>
      </c>
    </row>
    <row r="75" spans="2:4" ht="21" customHeight="1" x14ac:dyDescent="0.2">
      <c r="B75" s="8" t="s">
        <v>74</v>
      </c>
      <c r="C75" s="36"/>
      <c r="D75" s="36"/>
    </row>
    <row r="76" spans="2:4" ht="21" customHeight="1" x14ac:dyDescent="0.2">
      <c r="B76" s="8" t="s">
        <v>75</v>
      </c>
      <c r="C76" s="36"/>
      <c r="D76" s="36"/>
    </row>
    <row r="77" spans="2:4" ht="21" customHeight="1" x14ac:dyDescent="0.2">
      <c r="B77" s="8" t="s">
        <v>76</v>
      </c>
      <c r="C77" s="36"/>
      <c r="D77" s="36"/>
    </row>
    <row r="78" spans="2:4" ht="21" customHeight="1" x14ac:dyDescent="0.2">
      <c r="B78" s="8" t="s">
        <v>77</v>
      </c>
      <c r="C78" s="36"/>
      <c r="D78" s="36"/>
    </row>
    <row r="79" spans="2:4" ht="21" customHeight="1" x14ac:dyDescent="0.2">
      <c r="B79" s="8" t="s">
        <v>32</v>
      </c>
      <c r="C79" s="36"/>
      <c r="D79" s="36"/>
    </row>
    <row r="80" spans="2:4" ht="21" customHeight="1" x14ac:dyDescent="0.2">
      <c r="B80" s="25" t="s">
        <v>12</v>
      </c>
      <c r="C80" s="37">
        <f>SUBTOTAL(109,Tabell_Transport[Beräknade kostnader])</f>
        <v>0</v>
      </c>
      <c r="D80" s="37">
        <f>SUBTOTAL(109,Tabell_Transport[Verkliga kostnader])</f>
        <v>0</v>
      </c>
    </row>
  </sheetData>
  <dataValidations count="1">
    <dataValidation allowBlank="1" showInputMessage="1" showErrorMessage="1" prompt="För varje utgiftskategori kan du ändra objekt och ange uppskattade och faktiska kostnader." sqref="A1" xr:uid="{00000000-0002-0000-0100-000000000000}"/>
  </dataValidations>
  <pageMargins left="0.7" right="0.7" top="0.75" bottom="0.75" header="0.3" footer="0.3"/>
  <pageSetup paperSize="9" orientation="portrait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5A37BA-547D-4E63-B822-D506CDCC9D3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908C7367-03D4-4B1E-91A0-A1511E83F8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FDFB9F-3EE9-4B4D-8213-B3A7269F1D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Sammanfattning av budget</vt:lpstr>
      <vt:lpstr>Budgetinformation</vt:lpstr>
      <vt:lpstr>Total_bröllops_budget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2019-02-11T03:21:58Z</dcterms:created>
  <dcterms:modified xsi:type="dcterms:W3CDTF">2019-07-22T06:47:24Z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