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8325" xr2:uid="{00000000-000D-0000-FFFF-FFFF00000000}"/>
  </bookViews>
  <sheets>
    <sheet name="STARTA" sheetId="2" r:id="rId1"/>
    <sheet name="BUDGETVERKTYG" sheetId="1" r:id="rId2"/>
  </sheets>
  <definedNames>
    <definedName name="Räntabilitet">BUDGETVERKTYG!$C$7</definedName>
    <definedName name="Skattesats">BUDGETVERKTYG!$C$8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C43" i="1" s="1"/>
  <c r="D22" i="1" l="1"/>
  <c r="E22" i="1"/>
  <c r="F22" i="1"/>
  <c r="C14" i="1" l="1"/>
  <c r="C37" i="1" s="1"/>
  <c r="E29" i="1" l="1"/>
  <c r="D29" i="1"/>
  <c r="D30" i="1" s="1"/>
  <c r="D33" i="1" s="1"/>
  <c r="E30" i="1"/>
  <c r="E33" i="1" s="1"/>
  <c r="E36" i="1"/>
  <c r="C38" i="1"/>
  <c r="F29" i="1"/>
  <c r="D36" i="1" l="1"/>
  <c r="E34" i="1"/>
  <c r="E35" i="1" s="1"/>
  <c r="E37" i="1" s="1"/>
  <c r="F30" i="1"/>
  <c r="F33" i="1" s="1"/>
  <c r="F36" i="1"/>
  <c r="D34" i="1"/>
  <c r="D35" i="1" s="1"/>
  <c r="D37" i="1" l="1"/>
  <c r="D38" i="1" s="1"/>
  <c r="E38" i="1" s="1"/>
  <c r="F34" i="1"/>
  <c r="F35" i="1" s="1"/>
  <c r="F37" i="1" s="1"/>
  <c r="C42" i="1" l="1"/>
  <c r="C41" i="1"/>
</calcChain>
</file>

<file path=xl/sharedStrings.xml><?xml version="1.0" encoding="utf-8"?>
<sst xmlns="http://schemas.openxmlformats.org/spreadsheetml/2006/main" count="73" uniqueCount="61">
  <si>
    <t>OM DEN HÄR MALLEN</t>
  </si>
  <si>
    <t>Fyll i företagets namn och datum.</t>
  </si>
  <si>
    <t xml:space="preserve">Obs!  </t>
  </si>
  <si>
    <t>Ytterligare anvisningar finns i kolumn A i kalkylbladet BUDGETVERKTYG. Den här texten har avsiktligt dolts. Om du vill ta bort texten markerar du kolumn A och väljer sedan TA BORT. Om du vill visa texten markerar du kolumn A och ändrar sedan teckenfärg.</t>
  </si>
  <si>
    <t>Skapa en budget för en webbplats i det här kalkylbladet. Anvisningar för hur du använder det här kalkylbladet finns i cellerna i den här kolumnen. Använd nedåtpil för att komma igång.</t>
  </si>
  <si>
    <t>Ange företagets namn i cellen till höger.</t>
  </si>
  <si>
    <t>Kalkylbladets rubrik finns i cellen till höger.</t>
  </si>
  <si>
    <t>Ange datum i cellen till höger.</t>
  </si>
  <si>
    <t>Tips finns i cellen till höger.</t>
  </si>
  <si>
    <t>Ange information i tabellen Procentsats som börjar i cellen till höger. Fler anvisningar finns i cell A10.</t>
  </si>
  <si>
    <t>Ange information i tabellen Startkostnader som börjar i cellen till höger. Fler anvisningar finns i cell A16.</t>
  </si>
  <si>
    <t>Ange information i tabellen Intäkter som börjar i cellen till höger. Fler anvisningar finns i cell A24.</t>
  </si>
  <si>
    <t>Ange information i tabellen Kostnader som börjar i cellen till höger. Värden beräknas automatiskt i celler som innehåller formler. Fler anvisningar finns i cell A32.</t>
  </si>
  <si>
    <t>Värden beräknas automatiskt i tabellen Summor som börjar i cellen till höger. Fler anvisningar finns i cell A40.</t>
  </si>
  <si>
    <t>Företagets namn</t>
  </si>
  <si>
    <t>Budgetverktyg för webbplats</t>
  </si>
  <si>
    <t>Datum</t>
  </si>
  <si>
    <t>Grå celler innehåller beräkningar som inte ska ändras.</t>
  </si>
  <si>
    <t>Företagsinformation</t>
  </si>
  <si>
    <t>Avkastningskrav</t>
  </si>
  <si>
    <t>Skattesats</t>
  </si>
  <si>
    <t>Startkostnader för webbplatsen</t>
  </si>
  <si>
    <t>Maskinvara (t.ex. servrar)</t>
  </si>
  <si>
    <t>Programvara (t.ex. katalogprogramvara för e-handel)</t>
  </si>
  <si>
    <t>Utveckling (t.ex. design och utveckling för webbplatsen från tredje part)</t>
  </si>
  <si>
    <t>Totala startkostnader</t>
  </si>
  <si>
    <t>Intäkter från webbplats</t>
  </si>
  <si>
    <t>Direktförsäljning</t>
  </si>
  <si>
    <t>Merförsäljning tack vare bättre kampanjer/effektivare säljare</t>
  </si>
  <si>
    <t>Merförsäljning tack vare mer engagemang med partners</t>
  </si>
  <si>
    <t>Minskade resekostnader</t>
  </si>
  <si>
    <t>Minskade kostnader för kundtjänst</t>
  </si>
  <si>
    <t>Totala intäkter</t>
  </si>
  <si>
    <t>Kostnader (exklusive inledande kapitalinvesteringar)</t>
  </si>
  <si>
    <t>Försäljningskostnader</t>
  </si>
  <si>
    <t>Underhåll</t>
  </si>
  <si>
    <t>Projektledning, kundsupport</t>
  </si>
  <si>
    <t>Marknadsföring online, sökmotorregistrering</t>
  </si>
  <si>
    <t>Avskrivning av investeringar i anläggningstillgångar (beräkningen använder en treårsperiod)</t>
  </si>
  <si>
    <t>Totala kostnader</t>
  </si>
  <si>
    <t>Summor</t>
  </si>
  <si>
    <t>Årets intäkter (kostnader)</t>
  </si>
  <si>
    <t>Skatt</t>
  </si>
  <si>
    <t>Värde efter skatt</t>
  </si>
  <si>
    <t>Avskrivning som lagts tillbaka</t>
  </si>
  <si>
    <t>Kassaflöde</t>
  </si>
  <si>
    <t>Ackumulerat kassaflöde</t>
  </si>
  <si>
    <t>Utvärderingsuppgifter</t>
  </si>
  <si>
    <t>Nettonuvärde (NNV)</t>
  </si>
  <si>
    <t>Internränta</t>
  </si>
  <si>
    <t>Återbetalningstid (i antal år)</t>
  </si>
  <si>
    <t>Procentsats</t>
  </si>
  <si>
    <t>ÅR</t>
  </si>
  <si>
    <t>Värden</t>
  </si>
  <si>
    <t>1</t>
  </si>
  <si>
    <t>2</t>
  </si>
  <si>
    <t>3</t>
  </si>
  <si>
    <t>Spåra startkostnader, intäkter och kostnader för webbplatsen med hjälp av det här budgetverktyg för webbplats.</t>
  </si>
  <si>
    <t>Ange information i tabellerna för att beräkna summor och utvärderingsuppgifter automatiskt.</t>
  </si>
  <si>
    <t>Om du vill läsa mer om tabeller i kalkylbladet trycker du på SKIFT och sedan på F10 i en tabell, väljer alternativet TABELL och väljer sedan ALTERNATIV TEXT.</t>
  </si>
  <si>
    <t>Utvärderingsuppgifter beräknas automatiskt i tabellen Uppgifter som börjar i cellen till höger.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</si>
</sst>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r&quot;;[Red]\-#,##0.0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9" applyNumberFormat="0" applyAlignment="0" applyProtection="0"/>
    <xf numFmtId="0" fontId="14" fillId="11" borderId="10" applyNumberFormat="0" applyAlignment="0" applyProtection="0"/>
    <xf numFmtId="0" fontId="15" fillId="11" borderId="9" applyNumberFormat="0" applyAlignment="0" applyProtection="0"/>
    <xf numFmtId="0" fontId="16" fillId="0" borderId="11" applyNumberFormat="0" applyFill="0" applyAlignment="0" applyProtection="0"/>
    <xf numFmtId="0" fontId="17" fillId="12" borderId="12" applyNumberFormat="0" applyAlignment="0" applyProtection="0"/>
    <xf numFmtId="0" fontId="18" fillId="0" borderId="0" applyNumberFormat="0" applyFill="0" applyBorder="0" applyAlignment="0" applyProtection="0"/>
    <xf numFmtId="0" fontId="8" fillId="13" borderId="13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9">
    <xf numFmtId="0" fontId="0" fillId="0" borderId="0" xfId="0"/>
    <xf numFmtId="10" fontId="0" fillId="0" borderId="0" xfId="0" applyNumberFormat="1"/>
    <xf numFmtId="0" fontId="1" fillId="0" borderId="1" xfId="1">
      <alignment horizontal="left" vertical="center"/>
    </xf>
    <xf numFmtId="0" fontId="3" fillId="0" borderId="2" xfId="2">
      <alignment horizontal="left" vertical="center"/>
    </xf>
    <xf numFmtId="0" fontId="2" fillId="0" borderId="3" xfId="3">
      <alignment horizontal="left" vertical="center"/>
    </xf>
    <xf numFmtId="0" fontId="4" fillId="3" borderId="0" xfId="4">
      <alignment horizontal="left" vertical="center"/>
    </xf>
    <xf numFmtId="0" fontId="0" fillId="0" borderId="0" xfId="0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/>
    <xf numFmtId="0" fontId="0" fillId="0" borderId="7" xfId="0" applyBorder="1"/>
    <xf numFmtId="9" fontId="0" fillId="0" borderId="8" xfId="0" applyNumberFormat="1" applyBorder="1"/>
    <xf numFmtId="0" fontId="0" fillId="5" borderId="0" xfId="0" applyFill="1"/>
    <xf numFmtId="0" fontId="5" fillId="0" borderId="0" xfId="0" applyFont="1"/>
    <xf numFmtId="0" fontId="6" fillId="5" borderId="0" xfId="0" applyFont="1" applyFill="1"/>
    <xf numFmtId="0" fontId="7" fillId="6" borderId="2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4" fontId="2" fillId="0" borderId="3" xfId="3" applyNumberForma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8" fontId="0" fillId="4" borderId="4" xfId="0" applyNumberFormat="1" applyFont="1" applyFill="1" applyBorder="1"/>
    <xf numFmtId="0" fontId="0" fillId="5" borderId="0" xfId="0" applyFont="1" applyFill="1"/>
    <xf numFmtId="0" fontId="0" fillId="0" borderId="0" xfId="0" applyFont="1" applyAlignment="1">
      <alignment wrapText="1"/>
    </xf>
    <xf numFmtId="8" fontId="0" fillId="0" borderId="0" xfId="0" applyNumberFormat="1" applyFont="1"/>
    <xf numFmtId="8" fontId="0" fillId="2" borderId="0" xfId="0" applyNumberFormat="1" applyFont="1" applyFill="1"/>
    <xf numFmtId="0" fontId="0" fillId="0" borderId="0" xfId="0" applyFont="1"/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9" builtinId="5" customBuiltin="1"/>
    <cellStyle name="Rubrik" xfId="10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Summa" xfId="22" builtinId="25" customBuiltin="1"/>
    <cellStyle name="Tusental" xfId="5" builtinId="3" customBuiltin="1"/>
    <cellStyle name="Tusental [0]" xfId="6" builtinId="6" customBuiltin="1"/>
    <cellStyle name="Utdata" xfId="15" builtinId="21" customBuiltin="1"/>
    <cellStyle name="Valuta" xfId="7" builtinId="4" customBuiltin="1"/>
    <cellStyle name="Valuta [0]" xfId="8" builtinId="7" customBuiltin="1"/>
    <cellStyle name="Varningstext" xfId="19" builtinId="11" customBuiltin="1"/>
  </cellStyles>
  <dxfs count="5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kr&quot;;[Red]#,##0.00\ &quot;kr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kr&quot;;[Red]\-#,##0.00\ &quot;kr&quot;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numFmt numFmtId="2" formatCode="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2" formatCode="#,##0.00\ &quot;kr&quot;;[Red]\-#,##0.00\ &quot;kr&quot;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artkostnader" displayName="Startkostnader" ref="B10:F14" totalsRowCount="1" headerRowDxfId="2" dataDxfId="0" totalsRowDxfId="1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Startkostnader för webbplatsen" totalsRowLabel="Totala startkostnader" dataDxfId="12" totalsRowDxfId="11"/>
    <tableColumn id="2" xr3:uid="{00000000-0010-0000-0000-000002000000}" name="ÅR" totalsRowFunction="sum" dataDxfId="10" totalsRowDxfId="9"/>
    <tableColumn id="3" xr3:uid="{00000000-0010-0000-0000-000003000000}" name="1" dataDxfId="8" totalsRowDxfId="7"/>
    <tableColumn id="4" xr3:uid="{00000000-0010-0000-0000-000004000000}" name="2" dataDxfId="6" totalsRowDxfId="5"/>
    <tableColumn id="5" xr3:uid="{00000000-0010-0000-0000-000005000000}" name="3" dataDxfId="4" totalsRowDxfId="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ge poster för startkostnader för webbplatsen och årligt belopp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ntäkter" displayName="Intäkter" ref="B16:F22" totalsRowCount="1" headerRowDxfId="15" dataDxfId="13" totalsRowDxfId="14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Intäkter från webbplats" totalsRowLabel="Totala intäkter" dataDxfId="25" totalsRowDxfId="24"/>
    <tableColumn id="2" xr3:uid="{00000000-0010-0000-0100-000002000000}" name="ÅR" dataDxfId="23" totalsRowDxfId="22"/>
    <tableColumn id="3" xr3:uid="{00000000-0010-0000-0100-000003000000}" name="1" totalsRowFunction="sum" dataDxfId="21" totalsRowDxfId="20"/>
    <tableColumn id="4" xr3:uid="{00000000-0010-0000-0100-000004000000}" name="2" totalsRowFunction="sum" dataDxfId="19" totalsRowDxfId="18"/>
    <tableColumn id="5" xr3:uid="{00000000-0010-0000-0100-000005000000}" name="3" totalsRowFunction="sum" dataDxfId="17" totalsRowDxfId="1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ge poster för intäkter från webbplats och årliga belopp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ostnader" displayName="Kostnader" ref="B24:F30" totalsRowCount="1" headerRowDxfId="28" dataDxfId="26" totalsRowDxfId="27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Kostnader (exklusive inledande kapitalinvesteringar)" totalsRowLabel="Totala kostnader" dataDxfId="38" totalsRowDxfId="37"/>
    <tableColumn id="2" xr3:uid="{00000000-0010-0000-0200-000002000000}" name="ÅR" dataDxfId="36" totalsRowDxfId="35"/>
    <tableColumn id="3" xr3:uid="{00000000-0010-0000-0200-000003000000}" name="1" totalsRowFunction="sum" dataDxfId="34" totalsRowDxfId="33"/>
    <tableColumn id="4" xr3:uid="{00000000-0010-0000-0200-000004000000}" name="2" totalsRowFunction="sum" dataDxfId="32" totalsRowDxfId="31"/>
    <tableColumn id="5" xr3:uid="{00000000-0010-0000-0200-000005000000}" name="3" totalsRowFunction="sum" dataDxfId="30" totalsRowDxfId="2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ge kostnader exklusive inledande kapitalinvestering och årliga belopp i den här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ummor" displayName="Summor" ref="B32:F38" headerRowDxfId="41" dataDxfId="39" totalsRowDxfId="40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Summor" totalsRowLabel="Summa" dataDxfId="46" totalsRowDxfId="54"/>
    <tableColumn id="2" xr3:uid="{00000000-0010-0000-0300-000002000000}" name="ÅR" dataDxfId="45"/>
    <tableColumn id="3" xr3:uid="{00000000-0010-0000-0300-000003000000}" name="1" dataDxfId="44"/>
    <tableColumn id="4" xr3:uid="{00000000-0010-0000-0300-000004000000}" name="2" dataDxfId="43"/>
    <tableColumn id="5" xr3:uid="{00000000-0010-0000-0300-000005000000}" name="3" totalsRowFunction="sum" dataDxfId="42" totalsRowDxfId="5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ge poster för summor i den här tabellen. Årliga belopp beräknas automatisk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Uppgifter" displayName="Uppgifter" ref="B40:C43" headerRowDxfId="52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Utvärderingsuppgifter" totalsRowLabel="Summa" dataDxfId="51" totalsRowDxfId="50"/>
    <tableColumn id="2" xr3:uid="{00000000-0010-0000-0400-000002000000}" name="Värden" totalsRowFunction="sum" totalsRowDxfId="4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Poster för utvärderingsuppgifter och belopp uppdateras automatiskt i den här tabell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Procentsats" displayName="Procentsats" ref="B6:C8" totalsRowShown="0" tableBorderDxfId="48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Företagsinformation"/>
    <tableColumn id="2" xr3:uid="{D234CEAA-BCAD-4F41-A5C2-1F7BCE4E636F}" name="Procentsats" dataDxfId="47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Ange företagsdata och procentsats i den här tabellen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workbookViewId="0"/>
  </sheetViews>
  <sheetFormatPr defaultColWidth="9.140625" defaultRowHeight="15" x14ac:dyDescent="0.25"/>
  <cols>
    <col min="1" max="1" width="2.7109375" style="19" customWidth="1"/>
    <col min="2" max="2" width="80.7109375" style="19" customWidth="1"/>
    <col min="3" max="3" width="2.7109375" style="19" customWidth="1"/>
    <col min="4" max="16384" width="9.140625" style="19"/>
  </cols>
  <sheetData>
    <row r="1" spans="2:2" s="16" customFormat="1" ht="30" customHeight="1" thickBot="1" x14ac:dyDescent="0.3">
      <c r="B1" s="15" t="s">
        <v>0</v>
      </c>
    </row>
    <row r="2" spans="2:2" s="16" customFormat="1" ht="30" customHeight="1" thickTop="1" x14ac:dyDescent="0.25">
      <c r="B2" s="21" t="s">
        <v>57</v>
      </c>
    </row>
    <row r="3" spans="2:2" s="16" customFormat="1" ht="30" customHeight="1" x14ac:dyDescent="0.25">
      <c r="B3" s="17" t="s">
        <v>1</v>
      </c>
    </row>
    <row r="4" spans="2:2" s="16" customFormat="1" ht="30" customHeight="1" x14ac:dyDescent="0.25">
      <c r="B4" s="21" t="s">
        <v>58</v>
      </c>
    </row>
    <row r="5" spans="2:2" s="16" customFormat="1" ht="30" customHeight="1" x14ac:dyDescent="0.25">
      <c r="B5" s="18" t="s">
        <v>2</v>
      </c>
    </row>
    <row r="6" spans="2:2" ht="55.5" customHeight="1" x14ac:dyDescent="0.25">
      <c r="B6" s="17" t="s">
        <v>3</v>
      </c>
    </row>
    <row r="7" spans="2:2" ht="42.75" customHeight="1" x14ac:dyDescent="0.25">
      <c r="B7" s="21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5" x14ac:dyDescent="0.25"/>
  <cols>
    <col min="1" max="1" width="1.7109375" style="13" customWidth="1"/>
    <col min="2" max="2" width="84.42578125" customWidth="1"/>
    <col min="3" max="6" width="14.85546875" customWidth="1"/>
  </cols>
  <sheetData>
    <row r="1" spans="1:6" x14ac:dyDescent="0.25">
      <c r="A1" s="13" t="s">
        <v>4</v>
      </c>
    </row>
    <row r="2" spans="1:6" ht="24" thickBot="1" x14ac:dyDescent="0.3">
      <c r="A2" s="13" t="s">
        <v>5</v>
      </c>
      <c r="B2" s="2" t="s">
        <v>14</v>
      </c>
      <c r="C2" s="2"/>
      <c r="D2" s="2"/>
      <c r="E2" s="2"/>
      <c r="F2" s="2"/>
    </row>
    <row r="3" spans="1:6" ht="21.75" thickTop="1" thickBot="1" x14ac:dyDescent="0.3">
      <c r="A3" s="13" t="s">
        <v>6</v>
      </c>
      <c r="B3" s="3" t="s">
        <v>15</v>
      </c>
      <c r="C3" s="3"/>
      <c r="D3" s="3"/>
      <c r="E3" s="3"/>
      <c r="F3" s="3"/>
    </row>
    <row r="4" spans="1:6" ht="16.5" thickTop="1" thickBot="1" x14ac:dyDescent="0.3">
      <c r="A4" s="13" t="s">
        <v>7</v>
      </c>
      <c r="B4" s="20" t="s">
        <v>16</v>
      </c>
      <c r="C4" s="4"/>
      <c r="D4" s="4"/>
      <c r="E4" s="4"/>
      <c r="F4" s="4"/>
    </row>
    <row r="5" spans="1:6" ht="30" customHeight="1" x14ac:dyDescent="0.25">
      <c r="A5" s="13" t="s">
        <v>8</v>
      </c>
      <c r="B5" t="s">
        <v>17</v>
      </c>
    </row>
    <row r="6" spans="1:6" x14ac:dyDescent="0.25">
      <c r="A6" s="13" t="s">
        <v>9</v>
      </c>
      <c r="B6" s="5" t="s">
        <v>18</v>
      </c>
      <c r="C6" s="5" t="s">
        <v>51</v>
      </c>
    </row>
    <row r="7" spans="1:6" x14ac:dyDescent="0.25">
      <c r="B7" s="7" t="s">
        <v>19</v>
      </c>
      <c r="C7" s="8">
        <v>0.1</v>
      </c>
    </row>
    <row r="8" spans="1:6" x14ac:dyDescent="0.25">
      <c r="B8" s="10" t="s">
        <v>20</v>
      </c>
      <c r="C8" s="11">
        <v>0.3</v>
      </c>
    </row>
    <row r="10" spans="1:6" x14ac:dyDescent="0.25">
      <c r="A10" s="13" t="s">
        <v>10</v>
      </c>
      <c r="B10" s="24" t="s">
        <v>21</v>
      </c>
      <c r="C10" s="24" t="s">
        <v>52</v>
      </c>
      <c r="D10" s="24" t="s">
        <v>54</v>
      </c>
      <c r="E10" s="24" t="s">
        <v>55</v>
      </c>
      <c r="F10" s="24" t="s">
        <v>56</v>
      </c>
    </row>
    <row r="11" spans="1:6" x14ac:dyDescent="0.25">
      <c r="B11" s="25" t="s">
        <v>22</v>
      </c>
      <c r="C11" s="26">
        <v>25000</v>
      </c>
      <c r="D11" s="23"/>
      <c r="E11" s="23"/>
      <c r="F11" s="23"/>
    </row>
    <row r="12" spans="1:6" x14ac:dyDescent="0.25">
      <c r="B12" s="25" t="s">
        <v>23</v>
      </c>
      <c r="C12" s="26">
        <v>15000</v>
      </c>
      <c r="D12" s="23"/>
      <c r="E12" s="23"/>
      <c r="F12" s="23"/>
    </row>
    <row r="13" spans="1:6" x14ac:dyDescent="0.25">
      <c r="B13" s="25" t="s">
        <v>24</v>
      </c>
      <c r="C13" s="26">
        <v>150000</v>
      </c>
      <c r="D13" s="23"/>
      <c r="E13" s="23"/>
      <c r="F13" s="23"/>
    </row>
    <row r="14" spans="1:6" x14ac:dyDescent="0.25">
      <c r="B14" s="28" t="s">
        <v>25</v>
      </c>
      <c r="C14" s="26">
        <f>SUBTOTAL(109,Startkostnader[ÅR])</f>
        <v>190000</v>
      </c>
      <c r="D14" s="23"/>
      <c r="E14" s="23"/>
      <c r="F14" s="23"/>
    </row>
    <row r="15" spans="1:6" x14ac:dyDescent="0.25">
      <c r="B15" s="22"/>
      <c r="C15" s="22"/>
      <c r="D15" s="22"/>
      <c r="E15" s="22"/>
      <c r="F15" s="22"/>
    </row>
    <row r="16" spans="1:6" x14ac:dyDescent="0.25">
      <c r="A16" s="13" t="s">
        <v>11</v>
      </c>
      <c r="B16" s="24" t="s">
        <v>26</v>
      </c>
      <c r="C16" s="24" t="s">
        <v>52</v>
      </c>
      <c r="D16" s="24" t="s">
        <v>54</v>
      </c>
      <c r="E16" s="24" t="s">
        <v>55</v>
      </c>
      <c r="F16" s="24" t="s">
        <v>56</v>
      </c>
    </row>
    <row r="17" spans="1:6" x14ac:dyDescent="0.25">
      <c r="B17" s="25" t="s">
        <v>27</v>
      </c>
      <c r="C17" s="23"/>
      <c r="D17" s="26">
        <v>15000</v>
      </c>
      <c r="E17" s="26">
        <v>50000</v>
      </c>
      <c r="F17" s="26">
        <v>75000</v>
      </c>
    </row>
    <row r="18" spans="1:6" ht="15" customHeight="1" x14ac:dyDescent="0.25">
      <c r="B18" s="25" t="s">
        <v>28</v>
      </c>
      <c r="C18" s="23"/>
      <c r="D18" s="26">
        <v>25000</v>
      </c>
      <c r="E18" s="26">
        <v>25000</v>
      </c>
      <c r="F18" s="26">
        <v>25000</v>
      </c>
    </row>
    <row r="19" spans="1:6" x14ac:dyDescent="0.25">
      <c r="B19" s="25" t="s">
        <v>29</v>
      </c>
      <c r="C19" s="23"/>
      <c r="D19" s="26">
        <v>25000</v>
      </c>
      <c r="E19" s="26">
        <v>25000</v>
      </c>
      <c r="F19" s="26">
        <v>25000</v>
      </c>
    </row>
    <row r="20" spans="1:6" x14ac:dyDescent="0.25">
      <c r="B20" s="25" t="s">
        <v>30</v>
      </c>
      <c r="C20" s="23"/>
      <c r="D20" s="26">
        <v>25000</v>
      </c>
      <c r="E20" s="26">
        <v>25000</v>
      </c>
      <c r="F20" s="26">
        <v>25000</v>
      </c>
    </row>
    <row r="21" spans="1:6" x14ac:dyDescent="0.25">
      <c r="B21" s="25" t="s">
        <v>31</v>
      </c>
      <c r="C21" s="23"/>
      <c r="D21" s="26">
        <v>50000</v>
      </c>
      <c r="E21" s="26">
        <v>50000</v>
      </c>
      <c r="F21" s="26">
        <v>50000</v>
      </c>
    </row>
    <row r="22" spans="1:6" x14ac:dyDescent="0.25">
      <c r="B22" s="28" t="s">
        <v>32</v>
      </c>
      <c r="C22" s="23"/>
      <c r="D22" s="26">
        <f>SUBTOTAL(109,Intäkter[1])</f>
        <v>140000</v>
      </c>
      <c r="E22" s="26">
        <f>SUBTOTAL(109,Intäkter[2])</f>
        <v>175000</v>
      </c>
      <c r="F22" s="26">
        <f>SUBTOTAL(109,Intäkter[3])</f>
        <v>200000</v>
      </c>
    </row>
    <row r="23" spans="1:6" x14ac:dyDescent="0.25">
      <c r="B23" s="22"/>
      <c r="C23" s="22"/>
      <c r="D23" s="22"/>
      <c r="E23" s="22"/>
      <c r="F23" s="22"/>
    </row>
    <row r="24" spans="1:6" x14ac:dyDescent="0.25">
      <c r="A24" s="13" t="s">
        <v>12</v>
      </c>
      <c r="B24" s="24" t="s">
        <v>33</v>
      </c>
      <c r="C24" s="24" t="s">
        <v>52</v>
      </c>
      <c r="D24" s="24" t="s">
        <v>54</v>
      </c>
      <c r="E24" s="24" t="s">
        <v>55</v>
      </c>
      <c r="F24" s="24" t="s">
        <v>56</v>
      </c>
    </row>
    <row r="25" spans="1:6" x14ac:dyDescent="0.25">
      <c r="B25" s="25" t="s">
        <v>34</v>
      </c>
      <c r="C25" s="23"/>
      <c r="D25" s="26">
        <v>7500</v>
      </c>
      <c r="E25" s="26">
        <v>25000</v>
      </c>
      <c r="F25" s="26">
        <v>37500</v>
      </c>
    </row>
    <row r="26" spans="1:6" x14ac:dyDescent="0.25">
      <c r="B26" s="25" t="s">
        <v>35</v>
      </c>
      <c r="C26" s="23"/>
      <c r="D26" s="26">
        <v>15000</v>
      </c>
      <c r="E26" s="26">
        <v>15000</v>
      </c>
      <c r="F26" s="26">
        <v>15000</v>
      </c>
    </row>
    <row r="27" spans="1:6" x14ac:dyDescent="0.25">
      <c r="B27" s="25" t="s">
        <v>36</v>
      </c>
      <c r="C27" s="23"/>
      <c r="D27" s="26">
        <v>35000</v>
      </c>
      <c r="E27" s="26">
        <v>35000</v>
      </c>
      <c r="F27" s="26">
        <v>35000</v>
      </c>
    </row>
    <row r="28" spans="1:6" x14ac:dyDescent="0.25">
      <c r="B28" s="25" t="s">
        <v>37</v>
      </c>
      <c r="C28" s="23"/>
      <c r="D28" s="26">
        <v>10000</v>
      </c>
      <c r="E28" s="26">
        <v>10000</v>
      </c>
      <c r="F28" s="26">
        <v>10000</v>
      </c>
    </row>
    <row r="29" spans="1:6" ht="15" customHeight="1" x14ac:dyDescent="0.25">
      <c r="B29" s="25" t="s">
        <v>38</v>
      </c>
      <c r="C29" s="23"/>
      <c r="D29" s="27">
        <f>Startkostnader[[#Totals],[ÅR]]/3</f>
        <v>63333.333333333336</v>
      </c>
      <c r="E29" s="27">
        <f>Startkostnader[[#Totals],[ÅR]]/3</f>
        <v>63333.333333333336</v>
      </c>
      <c r="F29" s="27">
        <f>Startkostnader[[#Totals],[ÅR]]/3</f>
        <v>63333.333333333336</v>
      </c>
    </row>
    <row r="30" spans="1:6" x14ac:dyDescent="0.25">
      <c r="B30" s="28" t="s">
        <v>39</v>
      </c>
      <c r="C30" s="23"/>
      <c r="D30" s="26">
        <f>SUBTOTAL(109,Kostnader[1])</f>
        <v>130833.33333333334</v>
      </c>
      <c r="E30" s="26">
        <f>SUBTOTAL(109,Kostnader[2])</f>
        <v>148333.33333333334</v>
      </c>
      <c r="F30" s="26">
        <f>SUBTOTAL(109,Kostnader[3])</f>
        <v>160833.33333333334</v>
      </c>
    </row>
    <row r="31" spans="1:6" x14ac:dyDescent="0.25">
      <c r="B31" s="22"/>
      <c r="C31" s="22"/>
      <c r="D31" s="22"/>
      <c r="E31" s="22"/>
      <c r="F31" s="22"/>
    </row>
    <row r="32" spans="1:6" x14ac:dyDescent="0.25">
      <c r="A32" s="13" t="s">
        <v>13</v>
      </c>
      <c r="B32" s="24" t="s">
        <v>40</v>
      </c>
      <c r="C32" s="24" t="s">
        <v>52</v>
      </c>
      <c r="D32" s="24" t="s">
        <v>54</v>
      </c>
      <c r="E32" s="24" t="s">
        <v>55</v>
      </c>
      <c r="F32" s="24" t="s">
        <v>56</v>
      </c>
    </row>
    <row r="33" spans="1:6" x14ac:dyDescent="0.25">
      <c r="B33" s="25" t="s">
        <v>41</v>
      </c>
      <c r="C33" s="23"/>
      <c r="D33" s="26">
        <f>Intäkter[[#Totals],[1]]-Kostnader[[#Totals],[1]]</f>
        <v>9166.666666666657</v>
      </c>
      <c r="E33" s="26">
        <f>Intäkter[[#Totals],[2]]-Kostnader[[#Totals],[2]]</f>
        <v>26666.666666666657</v>
      </c>
      <c r="F33" s="26">
        <f>Intäkter[[#Totals],[3]]-Kostnader[[#Totals],[3]]</f>
        <v>39166.666666666657</v>
      </c>
    </row>
    <row r="34" spans="1:6" x14ac:dyDescent="0.25">
      <c r="B34" s="25" t="s">
        <v>42</v>
      </c>
      <c r="C34" s="23"/>
      <c r="D34" s="26">
        <f>D33*Skattesats</f>
        <v>2749.9999999999968</v>
      </c>
      <c r="E34" s="26">
        <f>E33*Skattesats</f>
        <v>7999.9999999999964</v>
      </c>
      <c r="F34" s="26">
        <f>F33*Skattesats</f>
        <v>11749.999999999996</v>
      </c>
    </row>
    <row r="35" spans="1:6" x14ac:dyDescent="0.25">
      <c r="B35" s="25" t="s">
        <v>43</v>
      </c>
      <c r="C35" s="23"/>
      <c r="D35" s="26">
        <f t="shared" ref="D35:F35" si="0">D33-D34</f>
        <v>6416.6666666666606</v>
      </c>
      <c r="E35" s="26">
        <f t="shared" si="0"/>
        <v>18666.666666666661</v>
      </c>
      <c r="F35" s="26">
        <f t="shared" si="0"/>
        <v>27416.666666666661</v>
      </c>
    </row>
    <row r="36" spans="1:6" x14ac:dyDescent="0.25">
      <c r="B36" s="25" t="s">
        <v>44</v>
      </c>
      <c r="C36" s="23"/>
      <c r="D36" s="26">
        <f>D29</f>
        <v>63333.333333333336</v>
      </c>
      <c r="E36" s="26">
        <f>E29</f>
        <v>63333.333333333336</v>
      </c>
      <c r="F36" s="26">
        <f>F29</f>
        <v>63333.333333333336</v>
      </c>
    </row>
    <row r="37" spans="1:6" x14ac:dyDescent="0.25">
      <c r="B37" s="25" t="s">
        <v>45</v>
      </c>
      <c r="C37" s="26">
        <f>-Startkostnader[[#Totals],[ÅR]]</f>
        <v>-190000</v>
      </c>
      <c r="D37" s="26">
        <f t="shared" ref="D37:F37" si="1">D35+D36</f>
        <v>69750</v>
      </c>
      <c r="E37" s="26">
        <f t="shared" si="1"/>
        <v>82000</v>
      </c>
      <c r="F37" s="26">
        <f t="shared" si="1"/>
        <v>90750</v>
      </c>
    </row>
    <row r="38" spans="1:6" x14ac:dyDescent="0.25">
      <c r="B38" s="25" t="s">
        <v>46</v>
      </c>
      <c r="C38" s="26">
        <f>C37</f>
        <v>-190000</v>
      </c>
      <c r="D38" s="26">
        <f t="shared" ref="D38:F38" si="2">C38+D37</f>
        <v>-120250</v>
      </c>
      <c r="E38" s="26">
        <f t="shared" si="2"/>
        <v>-38250</v>
      </c>
      <c r="F38" s="26">
        <f t="shared" si="2"/>
        <v>52500</v>
      </c>
    </row>
    <row r="39" spans="1:6" x14ac:dyDescent="0.25">
      <c r="B39" s="22"/>
      <c r="C39" s="22"/>
      <c r="D39" s="22"/>
      <c r="E39" s="22"/>
      <c r="F39" s="22"/>
    </row>
    <row r="40" spans="1:6" x14ac:dyDescent="0.25">
      <c r="A40" s="13" t="s">
        <v>60</v>
      </c>
      <c r="B40" s="12" t="s">
        <v>47</v>
      </c>
      <c r="C40" s="14" t="s">
        <v>53</v>
      </c>
    </row>
    <row r="41" spans="1:6" x14ac:dyDescent="0.25">
      <c r="B41" s="6" t="s">
        <v>48</v>
      </c>
      <c r="C41" s="26">
        <f>C37+(NPV(Räntabilitet,D37:F37))</f>
        <v>9359.5041322313773</v>
      </c>
    </row>
    <row r="42" spans="1:6" x14ac:dyDescent="0.25">
      <c r="B42" s="6" t="s">
        <v>49</v>
      </c>
      <c r="C42" s="1">
        <f>IRR(C37:F37)</f>
        <v>0.12655165144706393</v>
      </c>
    </row>
    <row r="43" spans="1:6" x14ac:dyDescent="0.25">
      <c r="B43" s="6" t="s">
        <v>50</v>
      </c>
      <c r="C43" s="9">
        <f>IF(F38&lt;=0,"Överskrider 3 år",IF(E38&lt;=0,(F37-F38)/F37+2,IF(D38&lt;=0,(E37-E38)/E37+1,IF(C38&lt;=0,(D37-D38)/D37,"Saknas"))))</f>
        <v>2.4214876033057853</v>
      </c>
    </row>
  </sheetData>
  <mergeCells count="4">
    <mergeCell ref="B23:F23"/>
    <mergeCell ref="B31:F31"/>
    <mergeCell ref="B39:F39"/>
    <mergeCell ref="B15:F15"/>
  </mergeCells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STARTA</vt:lpstr>
      <vt:lpstr>BUDGETVERKTYG</vt:lpstr>
      <vt:lpstr>Räntabilitet</vt:lpstr>
      <vt:lpstr>Skattesats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2018-05-31T12:22:28Z</dcterms:created>
  <dcterms:modified xsi:type="dcterms:W3CDTF">2018-11-28T06:20:45Z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