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2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DE3AF7D-656B-4706-8543-DD1B3060390F}" xr6:coauthVersionLast="43" xr6:coauthVersionMax="43" xr10:uidLastSave="{00000000-0000-0000-0000-000000000000}"/>
  <bookViews>
    <workbookView xWindow="-120" yWindow="-120" windowWidth="29040" windowHeight="17640" tabRatio="783" xr2:uid="{00000000-000D-0000-FFFF-FFFF00000000}"/>
  </bookViews>
  <sheets>
    <sheet name="Lektionslista" sheetId="1" r:id="rId1"/>
    <sheet name="Måldatum" sheetId="2" r:id="rId2"/>
    <sheet name="Veckoschema" sheetId="7" r:id="rId3"/>
    <sheet name="Terminskalender" sheetId="3" r:id="rId4"/>
  </sheets>
  <definedNames>
    <definedName name="KolumnRubrikOmråde1..H9.4">Terminskalender!$B$3</definedName>
    <definedName name="KolumnRubrikOmråde2..P9.4">Terminskalender!$J$3</definedName>
    <definedName name="KolumnRubrikOmråde3..H17.4">Terminskalender!$B$11</definedName>
    <definedName name="KolumnRubrikOmråde4..P17.4">Terminskalender!$J$11</definedName>
    <definedName name="KolumnRubrikOmråde5..R4.4">Terminskalender!$R$3</definedName>
    <definedName name="KolumnRubrikOmråde6..R6.4">Terminskalender!$R$5</definedName>
    <definedName name="KolumnRubrikOmråde7.R8.4">Terminskalender!$R$7</definedName>
    <definedName name="Lektionslista">LektionslistaTabell[KURS-ID]</definedName>
    <definedName name="Rubrik1">LektionslistaTabell[[#Headers],[KURS-ID]]</definedName>
    <definedName name="Rubrik2">Uppgifter[[#Headers],[KURS-ID]]</definedName>
    <definedName name="Rubrik3">Veckoschema!$B$2</definedName>
    <definedName name="Schema_Utskriftsområde">OFFSET(Veckoschema!$B$2:$D488,,,COUNTA(Veckoschema!$D:$D))</definedName>
    <definedName name="SchemaSlut">Terminskalender!$R$8</definedName>
    <definedName name="SchemaStart">Terminskalender!$R$6</definedName>
    <definedName name="SchemaTermin">Terminskalender!$R$2</definedName>
    <definedName name="SchemaÅr">Terminskalender!$R$4</definedName>
    <definedName name="_xlnm.Print_Area" localSheetId="0">Lektionslista!$A$1:$K$9</definedName>
    <definedName name="_xlnm.Print_Area" localSheetId="1">Måldatum!$A$1:$H$9</definedName>
    <definedName name="_xlnm.Print_Area" localSheetId="3">Terminskalender!$A$1:$R$17</definedName>
    <definedName name="_xlnm.Print_Area" localSheetId="2">Veckoschema!$A$1:$E$9</definedName>
    <definedName name="_xlnm.Print_Titles" localSheetId="0">Lektionslista!$2:$2</definedName>
    <definedName name="_xlnm.Print_Titles" localSheetId="1">Måldatum!$2:$2</definedName>
    <definedName name="_xlnm.Print_Titles" localSheetId="2">Veckoschema!$2:$2</definedName>
    <definedName name="Veckodagar">LektionslistaTabell[DAG]</definedName>
  </definedNames>
  <calcPr calcId="191029"/>
  <pivotCaches>
    <pivotCache cacheId="1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E10" i="3" l="1"/>
  <c r="M10" i="3"/>
  <c r="E2" i="3"/>
  <c r="M2" i="3"/>
  <c r="L10" i="3"/>
  <c r="D10" i="3"/>
  <c r="L2" i="3"/>
  <c r="D2" i="3"/>
  <c r="R8" i="3"/>
  <c r="G6" i="2"/>
  <c r="G5" i="2"/>
  <c r="R4" i="3"/>
  <c r="G8" i="2"/>
  <c r="G7" i="2"/>
  <c r="J12" i="3" l="1"/>
  <c r="B12" i="3"/>
  <c r="J4" i="3"/>
  <c r="B4" i="3"/>
  <c r="G9" i="2"/>
  <c r="G4" i="2"/>
  <c r="K4" i="3" l="1"/>
  <c r="L4" i="3" s="1"/>
  <c r="M4" i="3" s="1"/>
  <c r="N4" i="3" s="1"/>
  <c r="O4" i="3" s="1"/>
  <c r="P4" i="3" s="1"/>
  <c r="C4" i="3"/>
  <c r="D4" i="3" s="1"/>
  <c r="E4" i="3" s="1"/>
  <c r="F4" i="3" s="1"/>
  <c r="G4" i="3" s="1"/>
  <c r="H4" i="3" s="1"/>
  <c r="K12" i="3"/>
  <c r="L12" i="3" s="1"/>
  <c r="M12" i="3" s="1"/>
  <c r="N12" i="3" s="1"/>
  <c r="O12" i="3" s="1"/>
  <c r="P12" i="3" s="1"/>
  <c r="C12" i="3"/>
  <c r="D12" i="3" s="1"/>
  <c r="E12" i="3" s="1"/>
  <c r="F12" i="3" s="1"/>
  <c r="G12" i="3" s="1"/>
  <c r="G3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H12" i="3" l="1"/>
  <c r="J2" i="3"/>
  <c r="C4" i="2" l="1"/>
  <c r="C6" i="2"/>
  <c r="C7" i="2"/>
  <c r="C9" i="2"/>
  <c r="C3" i="2"/>
  <c r="C8" i="2"/>
  <c r="C5" i="2"/>
  <c r="J10" i="3" l="1"/>
  <c r="B10" i="3"/>
  <c r="B2" i="3"/>
  <c r="J9" i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<sst xmlns="http://schemas.openxmlformats.org/spreadsheetml/2006/main" count="121" uniqueCount="47">
  <si>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LEKTIONSLISTA</t>
  </si>
  <si>
    <t>KURS-ID</t>
  </si>
  <si>
    <t>DV2</t>
  </si>
  <si>
    <t>AS3</t>
  </si>
  <si>
    <t>HT1</t>
  </si>
  <si>
    <t>PSY1</t>
  </si>
  <si>
    <t>NAMN</t>
  </si>
  <si>
    <t>Tillämpad datavetenskap</t>
  </si>
  <si>
    <t>Akademiskt skrivande: textstruktur</t>
  </si>
  <si>
    <t>Hålla tal</t>
  </si>
  <si>
    <t>Grunderna i psykologi</t>
  </si>
  <si>
    <t>HANDLEDARE</t>
  </si>
  <si>
    <t>Handledare 1</t>
  </si>
  <si>
    <t>Handledare 2</t>
  </si>
  <si>
    <t>Handledare 3</t>
  </si>
  <si>
    <t>Handledare 4</t>
  </si>
  <si>
    <t>DAG</t>
  </si>
  <si>
    <t>Måndag</t>
  </si>
  <si>
    <t>Onsdag</t>
  </si>
  <si>
    <t>Tisdag</t>
  </si>
  <si>
    <t>Torsdag</t>
  </si>
  <si>
    <t>Fredag</t>
  </si>
  <si>
    <t>ÅR</t>
  </si>
  <si>
    <t>TERMIN</t>
  </si>
  <si>
    <t>Vår</t>
  </si>
  <si>
    <t>STARTTID</t>
  </si>
  <si>
    <t>SLUTTID</t>
  </si>
  <si>
    <t>LÄNGD</t>
  </si>
  <si>
    <t>MÅLDATUM</t>
  </si>
  <si>
    <t>OBJEKTSBESKRIVNING</t>
  </si>
  <si>
    <t>Test 1</t>
  </si>
  <si>
    <t>Uppgift 2</t>
  </si>
  <si>
    <t>Uppgift 3</t>
  </si>
  <si>
    <t>Presentation 1</t>
  </si>
  <si>
    <t>Uppsats</t>
  </si>
  <si>
    <t>INLÄMNINGSDATUM</t>
  </si>
  <si>
    <t>VECKOSCHEMA</t>
  </si>
  <si>
    <t>TERMINSKALENDER</t>
  </si>
  <si>
    <t>MÅN</t>
  </si>
  <si>
    <t>TIS</t>
  </si>
  <si>
    <t>ONS</t>
  </si>
  <si>
    <t>TOR</t>
  </si>
  <si>
    <t>FRE</t>
  </si>
  <si>
    <t>LÖR</t>
  </si>
  <si>
    <t>SÖN</t>
  </si>
  <si>
    <t>STARTDATUM</t>
  </si>
  <si>
    <t>SLUTDATUM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</si>
</sst>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h:mm;@"/>
    <numFmt numFmtId="169" formatCode="[$-409]h:mm\ AM/PM;@"/>
    <numFmt numFmtId="170" formatCode="hh:mm;@"/>
    <numFmt numFmtId="171" formatCode="[$-F400]h:mm:ss\ AM/PM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9" fontId="6" fillId="0" borderId="0" applyFont="0" applyFill="0" applyBorder="0">
      <alignment horizontal="right" vertical="center" wrapText="1" indent="1"/>
    </xf>
  </cellStyleXfs>
  <cellXfs count="45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4" xfId="4" applyAlignment="1">
      <alignment vertical="center"/>
    </xf>
    <xf numFmtId="0" fontId="5" fillId="0" borderId="0" xfId="5" applyBorder="1" applyAlignment="1">
      <alignment horizontal="left" vertical="center"/>
    </xf>
    <xf numFmtId="14" fontId="5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Border="1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14" fontId="6" fillId="0" borderId="0" xfId="12" applyBorder="1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2" fillId="2" borderId="0" xfId="2" applyNumberFormat="1" applyBorder="1" applyAlignment="1">
      <alignment horizontal="left" vertical="center"/>
    </xf>
    <xf numFmtId="0" fontId="0" fillId="0" borderId="0" xfId="0" applyNumberForma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 wrapText="1"/>
    </xf>
    <xf numFmtId="170" fontId="0" fillId="0" borderId="0" xfId="0" applyNumberFormat="1" applyAlignment="1">
      <alignment horizontal="left" vertical="center"/>
    </xf>
    <xf numFmtId="171" fontId="0" fillId="0" borderId="0" xfId="0" applyNumberFormat="1" applyBorder="1" applyAlignment="1">
      <alignment horizontal="left" vertical="center"/>
    </xf>
    <xf numFmtId="0" fontId="0" fillId="0" borderId="0" xfId="0">
      <alignment vertical="center" wrapText="1"/>
    </xf>
    <xf numFmtId="170" fontId="0" fillId="0" borderId="0" xfId="0" applyNumberFormat="1">
      <alignment vertical="center" wrapText="1"/>
    </xf>
    <xf numFmtId="0" fontId="1" fillId="0" borderId="0" xfId="1"/>
    <xf numFmtId="0" fontId="0" fillId="0" borderId="0" xfId="0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Anteckning" xfId="11" builtinId="10" customBuiltin="1"/>
    <cellStyle name="Datum" xfId="12" xr:uid="{00000000-0005-0000-0000-000004000000}"/>
    <cellStyle name="Normal" xfId="0" builtinId="0" customBuiltin="1"/>
    <cellStyle name="Procent" xfId="10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id" xfId="13" xr:uid="{00000000-0005-0000-0000-00000C000000}"/>
    <cellStyle name="Tusental" xfId="6" builtinId="3" customBuiltin="1"/>
    <cellStyle name="Tusental [0]" xfId="7" builtinId="6" customBuiltin="1"/>
    <cellStyle name="Valuta" xfId="8" builtinId="4" customBuiltin="1"/>
    <cellStyle name="Valuta [0]" xfId="9" builtinId="7" customBuiltin="1"/>
  </cellStyles>
  <dxfs count="57"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 indent="1"/>
    </dxf>
    <dxf>
      <alignment horizontal="right" indent="1"/>
    </dxf>
    <dxf>
      <alignment horizontal="right" indent="1"/>
    </dxf>
    <dxf>
      <alignment horizontal="right" indent="1"/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numFmt numFmtId="171" formatCode="[$-F400]h:mm:ss\ AM/PM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h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0" formatCode="hh:mm;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LjustPivottabellformat2 2" table="0" count="5" xr9:uid="{00000000-0011-0000-FFFF-FFFF00000000}">
      <tableStyleElement type="wholeTable" dxfId="56"/>
      <tableStyleElement type="headerRow" dxfId="55"/>
      <tableStyleElement type="totalRow" dxfId="54"/>
      <tableStyleElement type="firstRowSubheading" dxfId="53"/>
      <tableStyleElement type="thirdRowSubheading" dxfId="52"/>
    </tableStyle>
    <tableStyle name="Terminsöversikt" pivot="0" count="3" xr9:uid="{00000000-0011-0000-FFFF-FFFF01000000}">
      <tableStyleElement type="wholeTable" dxfId="51"/>
      <tableStyleElement type="headerRow" dxfId="50"/>
      <tableStyleElement type="firstRowStripe" dxfId="49"/>
    </tableStyle>
    <tableStyle name="Terminsöversikt pivottabell 2" table="0" count="2" xr9:uid="{00000000-0011-0000-FFFF-FFFF02000000}">
      <tableStyleElement type="wholeTable" dxfId="48"/>
      <tableStyleElement type="headerRow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Rektangel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v-se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TIPS FÖR LEKTIONSLISTA: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sv-se" sz="1100" b="0" i="1">
              <a:ln>
                <a:noFill/>
              </a:ln>
              <a:solidFill>
                <a:schemeClr val="tx1"/>
              </a:solidFill>
            </a:rPr>
            <a:t>Ange enskilda lektioner i den här tabellen. Lektionslängd uppdateras automatiskt.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Rektangel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v-se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TIPS FÖR INMATNING AV UPPGIFTSDATA: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sv-se" sz="1100" b="0" i="1">
              <a:ln>
                <a:noFill/>
              </a:ln>
              <a:solidFill>
                <a:schemeClr val="tx1"/>
              </a:solidFill>
            </a:rPr>
            <a:t>Välj ett kurs-ID.</a:t>
          </a:r>
          <a:r>
            <a:rPr lang="sv-se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sv-se" sz="1100" b="0" i="1">
              <a:ln>
                <a:noFill/>
              </a:ln>
              <a:solidFill>
                <a:schemeClr val="tx1"/>
              </a:solidFill>
            </a:rPr>
            <a:t>Kursnamn fylls i automatiskt.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sv-se" sz="1100" b="0" i="1">
              <a:ln>
                <a:noFill/>
              </a:ln>
              <a:solidFill>
                <a:schemeClr val="tx1"/>
              </a:solidFill>
            </a:rPr>
            <a:t>Efter att du har uppdaterat bladet Lektionslista uppdaterar du veckoschemat för att visa ändringarna.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10</xdr:row>
      <xdr:rowOff>370350</xdr:rowOff>
    </xdr:to>
    <xdr:sp macro="" textlink="">
      <xdr:nvSpPr>
        <xdr:cNvPr id="2" name="Rektangel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81675" y="923925"/>
          <a:ext cx="2352675" cy="2142000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v-se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TIPS FÖR VECKOSCHEMA: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sv-se" sz="1100" b="0" i="1">
              <a:ln>
                <a:noFill/>
              </a:ln>
              <a:solidFill>
                <a:schemeClr val="tx1"/>
              </a:solidFill>
            </a:rPr>
            <a:t>Uppdatera ditt veckoschema genom att uppdatera schemat.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Rektangel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sv-se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TIPS FÖR TERMINSKALENDER: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sv-se" sz="1100" b="0" i="1">
              <a:ln>
                <a:noFill/>
              </a:ln>
              <a:solidFill>
                <a:schemeClr val="tx1"/>
              </a:solidFill>
            </a:rPr>
            <a:t>Ange år, startdatum och slutdatum för att visa ett fyra månaders schema.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sv-se" sz="1100" b="0" i="1">
              <a:ln>
                <a:noFill/>
              </a:ln>
              <a:solidFill>
                <a:schemeClr val="tx1"/>
              </a:solidFill>
            </a:rPr>
            <a:t>Dagar med måldatum visas i rött.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93.779430208335" createdVersion="5" refreshedVersion="6" minRefreshableVersion="3" recordCount="7" xr:uid="{00000000-000A-0000-FFFF-FFFF00000000}">
  <cacheSource type="worksheet">
    <worksheetSource name="LektionslistaTabell"/>
  </cacheSource>
  <cacheFields count="9">
    <cacheField name="KURS-ID" numFmtId="0">
      <sharedItems/>
    </cacheField>
    <cacheField name="NAMN" numFmtId="0">
      <sharedItems count="4">
        <s v="Tillämpad datavetenskap"/>
        <s v="Akademiskt skrivande: textstruktur"/>
        <s v="Hålla tal"/>
        <s v="Grunderna i psykologi"/>
      </sharedItems>
    </cacheField>
    <cacheField name="HANDLEDARE" numFmtId="0">
      <sharedItems/>
    </cacheField>
    <cacheField name="DAG" numFmtId="0">
      <sharedItems count="5">
        <s v="Måndag"/>
        <s v="Onsdag"/>
        <s v="Tisdag"/>
        <s v="Torsdag"/>
        <s v="Fredag"/>
      </sharedItems>
    </cacheField>
    <cacheField name="ÅR" numFmtId="0">
      <sharedItems containsSemiMixedTypes="0" containsString="0" containsNumber="1" containsInteger="1" minValue="2019" maxValue="2019"/>
    </cacheField>
    <cacheField name="TERMIN" numFmtId="0">
      <sharedItems/>
    </cacheField>
    <cacheField name="STARTTID" numFmtId="170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SLUTTID" numFmtId="170">
      <sharedItems containsSemiMixedTypes="0" containsNonDate="0" containsDate="1" containsString="0" minDate="1899-12-30T11:00:00" maxDate="1899-12-30T15:30:00"/>
    </cacheField>
    <cacheField name="LÄNGD" numFmtId="171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DV2"/>
    <x v="0"/>
    <s v="Handledare 1"/>
    <x v="0"/>
    <n v="2019"/>
    <s v="Vår"/>
    <x v="0"/>
    <d v="1899-12-30T15:30:00"/>
    <d v="1899-12-30T01:30:00"/>
  </r>
  <r>
    <s v="DV2"/>
    <x v="0"/>
    <s v="Handledare 1"/>
    <x v="1"/>
    <n v="2019"/>
    <s v="Vår"/>
    <x v="0"/>
    <d v="1899-12-30T15:30:00"/>
    <d v="1899-12-30T01:30:00"/>
  </r>
  <r>
    <s v="AS3"/>
    <x v="1"/>
    <s v="Handledare 2"/>
    <x v="2"/>
    <n v="2019"/>
    <s v="Vår"/>
    <x v="1"/>
    <d v="1899-12-30T11:30:00"/>
    <d v="1899-12-30T01:30:00"/>
  </r>
  <r>
    <s v="AS3"/>
    <x v="1"/>
    <s v="Handledare 2"/>
    <x v="3"/>
    <n v="2019"/>
    <s v="Vår"/>
    <x v="1"/>
    <d v="1899-12-30T11:30:00"/>
    <d v="1899-12-30T01:30:00"/>
  </r>
  <r>
    <s v="HT1"/>
    <x v="2"/>
    <s v="Handledare 3"/>
    <x v="0"/>
    <n v="2019"/>
    <s v="Vår"/>
    <x v="2"/>
    <d v="1899-12-30T12:00:00"/>
    <d v="1899-12-30T01:00:00"/>
  </r>
  <r>
    <s v="HT1"/>
    <x v="2"/>
    <s v="Handledare 3"/>
    <x v="1"/>
    <n v="2019"/>
    <s v="Vår"/>
    <x v="2"/>
    <d v="1899-12-30T12:00:00"/>
    <d v="1899-12-30T01:00:00"/>
  </r>
  <r>
    <s v="PSY1"/>
    <x v="3"/>
    <s v="Handledare 4"/>
    <x v="4"/>
    <n v="2019"/>
    <s v="Vår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VeckoschemaRapport" cacheId="11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9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2"/>
    </i>
    <i r="1">
      <x v="2"/>
      <x v="3"/>
    </i>
    <i>
      <x v="1"/>
      <x/>
      <x/>
    </i>
    <i>
      <x v="2"/>
      <x v="1"/>
      <x v="2"/>
    </i>
    <i r="1">
      <x v="2"/>
      <x v="3"/>
    </i>
    <i>
      <x v="3"/>
      <x/>
      <x/>
    </i>
    <i>
      <x v="4"/>
      <x/>
      <x v="1"/>
    </i>
  </rowItems>
  <colItems count="1">
    <i/>
  </colItems>
  <pivotTableStyleInfo name="Terminsöversikt pivottabell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Lista över lektioner och starttider för varje veckodag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ktionslistaTabell" displayName="LektionslistaTabell" ref="B2:J9" dataDxfId="46" dataCellStyle="Normal">
  <tableColumns count="9">
    <tableColumn id="1" xr3:uid="{00000000-0010-0000-0000-000001000000}" name="KURS-ID" totalsRowLabel="Summa" dataDxfId="45" totalsRowDxfId="44" dataCellStyle="Normal"/>
    <tableColumn id="2" xr3:uid="{00000000-0010-0000-0000-000002000000}" name="NAMN" dataDxfId="43" totalsRowDxfId="42" dataCellStyle="Normal"/>
    <tableColumn id="3" xr3:uid="{00000000-0010-0000-0000-000003000000}" name="HANDLEDARE" dataDxfId="41" totalsRowDxfId="40" dataCellStyle="Normal"/>
    <tableColumn id="4" xr3:uid="{00000000-0010-0000-0000-000004000000}" name="DAG" dataDxfId="39" totalsRowDxfId="38" dataCellStyle="Normal"/>
    <tableColumn id="5" xr3:uid="{00000000-0010-0000-0000-000005000000}" name="ÅR" dataDxfId="37" totalsRowDxfId="36" dataCellStyle="Normal">
      <calculatedColumnFormula>YEAR(TODAY())</calculatedColumnFormula>
    </tableColumn>
    <tableColumn id="6" xr3:uid="{00000000-0010-0000-0000-000006000000}" name="TERMIN" dataDxfId="35" totalsRowDxfId="34" dataCellStyle="Normal"/>
    <tableColumn id="7" xr3:uid="{00000000-0010-0000-0000-000007000000}" name="STARTTID" dataDxfId="33" totalsRowDxfId="32"/>
    <tableColumn id="8" xr3:uid="{00000000-0010-0000-0000-000008000000}" name="SLUTTID" dataDxfId="31" totalsRowDxfId="30"/>
    <tableColumn id="9" xr3:uid="{00000000-0010-0000-0000-000009000000}" name="LÄNGD" totalsRowFunction="count" dataDxfId="29" totalsRowDxfId="28" dataCellStyle="Normal">
      <calculatedColumnFormula>IF(AND(ISNUMBER(LektionslistaTabell[[#This Row],[SLUTTID]]),ISNUMBER(LektionslistaTabell[[#This Row],[STARTTID]])),LektionslistaTabell[[#This Row],[SLUTTID]]-LektionslistaTabell[[#This Row],[STARTTID]],"")</calculatedColumnFormula>
    </tableColumn>
  </tableColumns>
  <tableStyleInfo name="Terminsöversikt" showFirstColumn="0" showLastColumn="0" showRowStripes="1" showColumnStripes="0"/>
  <extLst>
    <ext xmlns:x14="http://schemas.microsoft.com/office/spreadsheetml/2009/9/main" uri="{504A1905-F514-4f6f-8877-14C23A59335A}">
      <x14:table altTextSummary="Ange kurs-ID, kursnamn, handledarens namn, dag, år och start- och sluttider. Välj terminsnamn i den här tabellen. Längd beräknas automatiskt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ppgifter" displayName="Uppgifter" ref="B2:G9" dataDxfId="27" dataCellStyle="Normal">
  <autoFilter ref="B2:G9" xr:uid="{00000000-0009-0000-0100-000002000000}"/>
  <tableColumns count="6">
    <tableColumn id="1" xr3:uid="{00000000-0010-0000-0100-000001000000}" name="KURS-ID" totalsRowLabel="Summa" dataDxfId="26" totalsRowDxfId="25" dataCellStyle="Normal"/>
    <tableColumn id="6" xr3:uid="{00000000-0010-0000-0100-000006000000}" name="NAMN" dataDxfId="24" totalsRowDxfId="23" dataCellStyle="Normal">
      <calculatedColumnFormula>IFERROR(VLOOKUP(Uppgifter[[#This Row],[KURS-ID]],LektionslistaTabell[],2,0),"")</calculatedColumnFormula>
    </tableColumn>
    <tableColumn id="2" xr3:uid="{00000000-0010-0000-0100-000002000000}" name="ÅR" dataDxfId="22" totalsRowDxfId="21" dataCellStyle="Normal">
      <calculatedColumnFormula>YEAR(TODAY())</calculatedColumnFormula>
    </tableColumn>
    <tableColumn id="3" xr3:uid="{00000000-0010-0000-0100-000003000000}" name="TERMIN" dataDxfId="20" totalsRowDxfId="19" dataCellStyle="Normal"/>
    <tableColumn id="4" xr3:uid="{00000000-0010-0000-0100-000004000000}" name="OBJEKTSBESKRIVNING" dataDxfId="18" totalsRowDxfId="17" dataCellStyle="Normal"/>
    <tableColumn id="5" xr3:uid="{00000000-0010-0000-0100-000005000000}" name="INLÄMNINGSDATUM" totalsRowFunction="count" totalsRowDxfId="16" dataCellStyle="Datum"/>
  </tableColumns>
  <tableStyleInfo name="Terminsöversikt" showFirstColumn="0" showLastColumn="0" showRowStripes="1" showColumnStripes="0"/>
  <extLst>
    <ext xmlns:x14="http://schemas.microsoft.com/office/spreadsheetml/2009/9/main" uri="{504A1905-F514-4f6f-8877-14C23A59335A}">
      <x14:table altTextSummary="Välj kurs-ID och terminsnamn och ange sedan år, objektbeskrivning och inlämningsdatum i den här tabellen. Namn uppdateras automatiskt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3"/>
  <cols>
    <col min="1" max="1" width="3.125" customWidth="1"/>
    <col min="2" max="2" width="13.25" customWidth="1"/>
    <col min="3" max="3" width="35.375" customWidth="1"/>
    <col min="4" max="4" width="19.5" customWidth="1"/>
    <col min="5" max="5" width="13.625" customWidth="1"/>
    <col min="6" max="6" width="9.875" customWidth="1"/>
    <col min="7" max="7" width="12.375" customWidth="1"/>
    <col min="8" max="9" width="14.7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55000000000000004"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2:12" ht="30" customHeight="1" x14ac:dyDescent="0.3">
      <c r="B2" s="6" t="s">
        <v>1</v>
      </c>
      <c r="C2" s="6" t="s">
        <v>6</v>
      </c>
      <c r="D2" s="6" t="s">
        <v>11</v>
      </c>
      <c r="E2" s="6" t="s">
        <v>16</v>
      </c>
      <c r="F2" s="6" t="s">
        <v>22</v>
      </c>
      <c r="G2" s="6" t="s">
        <v>23</v>
      </c>
      <c r="H2" s="26" t="s">
        <v>25</v>
      </c>
      <c r="I2" s="26" t="s">
        <v>26</v>
      </c>
      <c r="J2" s="6" t="s">
        <v>27</v>
      </c>
    </row>
    <row r="3" spans="2:12" ht="30" customHeight="1" x14ac:dyDescent="0.3">
      <c r="B3" s="10" t="s">
        <v>2</v>
      </c>
      <c r="C3" s="10" t="s">
        <v>7</v>
      </c>
      <c r="D3" s="10" t="s">
        <v>12</v>
      </c>
      <c r="E3" s="10" t="s">
        <v>17</v>
      </c>
      <c r="F3" s="10">
        <f ca="1">YEAR(TODAY())</f>
        <v>2019</v>
      </c>
      <c r="G3" s="10" t="s">
        <v>24</v>
      </c>
      <c r="H3" s="34">
        <v>0.58333333333333337</v>
      </c>
      <c r="I3" s="34">
        <v>0.64583333333333337</v>
      </c>
      <c r="J3" s="35">
        <f>IF(AND(ISNUMBER(LektionslistaTabell[[#This Row],[SLUTTID]]),ISNUMBER(LektionslistaTabell[[#This Row],[STARTTID]])),LektionslistaTabell[[#This Row],[SLUTTID]]-LektionslistaTabell[[#This Row],[STARTTID]],"")</f>
        <v>6.25E-2</v>
      </c>
      <c r="L3" s="39"/>
    </row>
    <row r="4" spans="2:12" ht="30" customHeight="1" x14ac:dyDescent="0.3">
      <c r="B4" s="10" t="s">
        <v>2</v>
      </c>
      <c r="C4" s="10" t="s">
        <v>7</v>
      </c>
      <c r="D4" s="10" t="s">
        <v>12</v>
      </c>
      <c r="E4" s="10" t="s">
        <v>18</v>
      </c>
      <c r="F4" s="10">
        <f t="shared" ref="F4:F9" ca="1" si="0">YEAR(TODAY())</f>
        <v>2019</v>
      </c>
      <c r="G4" s="10" t="s">
        <v>24</v>
      </c>
      <c r="H4" s="34">
        <v>0.58333333333333337</v>
      </c>
      <c r="I4" s="34">
        <v>0.64583333333333337</v>
      </c>
      <c r="J4" s="35">
        <f>IF(AND(ISNUMBER(LektionslistaTabell[[#This Row],[SLUTTID]]),ISNUMBER(LektionslistaTabell[[#This Row],[STARTTID]])),LektionslistaTabell[[#This Row],[SLUTTID]]-LektionslistaTabell[[#This Row],[STARTTID]],"")</f>
        <v>6.25E-2</v>
      </c>
      <c r="L4" s="39"/>
    </row>
    <row r="5" spans="2:12" ht="30" customHeight="1" x14ac:dyDescent="0.3">
      <c r="B5" s="10" t="s">
        <v>3</v>
      </c>
      <c r="C5" s="10" t="s">
        <v>8</v>
      </c>
      <c r="D5" s="10" t="s">
        <v>13</v>
      </c>
      <c r="E5" s="10" t="s">
        <v>19</v>
      </c>
      <c r="F5" s="10">
        <f t="shared" ca="1" si="0"/>
        <v>2019</v>
      </c>
      <c r="G5" s="10" t="s">
        <v>24</v>
      </c>
      <c r="H5" s="34">
        <v>0.41666666666666669</v>
      </c>
      <c r="I5" s="34">
        <v>0.47916666666666669</v>
      </c>
      <c r="J5" s="35">
        <f>IF(AND(ISNUMBER(LektionslistaTabell[[#This Row],[SLUTTID]]),ISNUMBER(LektionslistaTabell[[#This Row],[STARTTID]])),LektionslistaTabell[[#This Row],[SLUTTID]]-LektionslistaTabell[[#This Row],[STARTTID]],"")</f>
        <v>6.25E-2</v>
      </c>
      <c r="L5" s="39"/>
    </row>
    <row r="6" spans="2:12" ht="30" customHeight="1" x14ac:dyDescent="0.3">
      <c r="B6" s="10" t="s">
        <v>3</v>
      </c>
      <c r="C6" s="10" t="s">
        <v>8</v>
      </c>
      <c r="D6" s="10" t="s">
        <v>13</v>
      </c>
      <c r="E6" s="10" t="s">
        <v>20</v>
      </c>
      <c r="F6" s="10">
        <f t="shared" ca="1" si="0"/>
        <v>2019</v>
      </c>
      <c r="G6" s="10" t="s">
        <v>24</v>
      </c>
      <c r="H6" s="34">
        <v>0.41666666666666669</v>
      </c>
      <c r="I6" s="34">
        <v>0.47916666666666669</v>
      </c>
      <c r="J6" s="35">
        <f>IF(AND(ISNUMBER(LektionslistaTabell[[#This Row],[SLUTTID]]),ISNUMBER(LektionslistaTabell[[#This Row],[STARTTID]])),LektionslistaTabell[[#This Row],[SLUTTID]]-LektionslistaTabell[[#This Row],[STARTTID]],"")</f>
        <v>6.25E-2</v>
      </c>
      <c r="L6" s="39"/>
    </row>
    <row r="7" spans="2:12" ht="30" customHeight="1" x14ac:dyDescent="0.3">
      <c r="B7" s="10" t="s">
        <v>4</v>
      </c>
      <c r="C7" s="10" t="s">
        <v>9</v>
      </c>
      <c r="D7" s="10" t="s">
        <v>14</v>
      </c>
      <c r="E7" s="10" t="s">
        <v>17</v>
      </c>
      <c r="F7" s="10">
        <f t="shared" ca="1" si="0"/>
        <v>2019</v>
      </c>
      <c r="G7" s="10" t="s">
        <v>24</v>
      </c>
      <c r="H7" s="34">
        <v>0.45833333333333331</v>
      </c>
      <c r="I7" s="34">
        <v>0.5</v>
      </c>
      <c r="J7" s="35">
        <f>IF(AND(ISNUMBER(LektionslistaTabell[[#This Row],[SLUTTID]]),ISNUMBER(LektionslistaTabell[[#This Row],[STARTTID]])),LektionslistaTabell[[#This Row],[SLUTTID]]-LektionslistaTabell[[#This Row],[STARTTID]],"")</f>
        <v>4.1666666666666685E-2</v>
      </c>
      <c r="L7" s="39"/>
    </row>
    <row r="8" spans="2:12" ht="30" customHeight="1" x14ac:dyDescent="0.3">
      <c r="B8" s="10" t="s">
        <v>4</v>
      </c>
      <c r="C8" s="10" t="s">
        <v>9</v>
      </c>
      <c r="D8" s="10" t="s">
        <v>14</v>
      </c>
      <c r="E8" s="10" t="s">
        <v>18</v>
      </c>
      <c r="F8" s="10">
        <f t="shared" ca="1" si="0"/>
        <v>2019</v>
      </c>
      <c r="G8" s="10" t="s">
        <v>24</v>
      </c>
      <c r="H8" s="34">
        <v>0.45833333333333331</v>
      </c>
      <c r="I8" s="34">
        <v>0.5</v>
      </c>
      <c r="J8" s="35">
        <f>IF(AND(ISNUMBER(LektionslistaTabell[[#This Row],[SLUTTID]]),ISNUMBER(LektionslistaTabell[[#This Row],[STARTTID]])),LektionslistaTabell[[#This Row],[SLUTTID]]-LektionslistaTabell[[#This Row],[STARTTID]],"")</f>
        <v>4.1666666666666685E-2</v>
      </c>
      <c r="L8" s="39"/>
    </row>
    <row r="9" spans="2:12" ht="30" customHeight="1" x14ac:dyDescent="0.3">
      <c r="B9" s="10" t="s">
        <v>5</v>
      </c>
      <c r="C9" s="10" t="s">
        <v>10</v>
      </c>
      <c r="D9" s="10" t="s">
        <v>15</v>
      </c>
      <c r="E9" s="10" t="s">
        <v>21</v>
      </c>
      <c r="F9" s="10">
        <f t="shared" ca="1" si="0"/>
        <v>2019</v>
      </c>
      <c r="G9" s="10" t="s">
        <v>24</v>
      </c>
      <c r="H9" s="34">
        <v>0.41666666666666669</v>
      </c>
      <c r="I9" s="34">
        <v>0.45833333333333331</v>
      </c>
      <c r="J9" s="35">
        <f>IF(AND(ISNUMBER(LektionslistaTabell[[#This Row],[SLUTTID]]),ISNUMBER(LektionslistaTabell[[#This Row],[STARTTID]])),LektionslistaTabell[[#This Row],[SLUTTID]]-LektionslistaTabell[[#This Row],[STARTTID]],"")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Skapa en lektionslista i det här kalkylbladet. Ange information i tabellen Lektionslista. Ange måldatum, veckoschema och terminskalender i andra kalkylblad. Tips finns i cell L3" sqref="A1" xr:uid="{00000000-0002-0000-0000-000000000000}"/>
    <dataValidation allowBlank="1" showInputMessage="1" showErrorMessage="1" prompt="Kalkylbladets rubrik finns i den här cellen" sqref="B1:J1" xr:uid="{00000000-0002-0000-0000-000001000000}"/>
    <dataValidation allowBlank="1" showInputMessage="1" showErrorMessage="1" prompt="Ange kurs-ID i den här kolumnen under den här rubriken" sqref="B2" xr:uid="{00000000-0002-0000-0000-000002000000}"/>
    <dataValidation allowBlank="1" showInputMessage="1" showErrorMessage="1" prompt="Ange kursnamn i den här kolumnen under den här rubriken" sqref="C2" xr:uid="{00000000-0002-0000-0000-000003000000}"/>
    <dataValidation allowBlank="1" showInputMessage="1" showErrorMessage="1" prompt="Ange handledarens namn i den här kolumnen under den här rubriken" sqref="D2" xr:uid="{00000000-0002-0000-0000-000004000000}"/>
    <dataValidation allowBlank="1" showInputMessage="1" showErrorMessage="1" prompt="Ange dag i den här kolumnen under den här rubriken" sqref="E2" xr:uid="{00000000-0002-0000-0000-000005000000}"/>
    <dataValidation allowBlank="1" showInputMessage="1" showErrorMessage="1" prompt="Ange år i den här kolumnen under den här rubriken" sqref="F2" xr:uid="{00000000-0002-0000-0000-000006000000}"/>
    <dataValidation allowBlank="1" showInputMessage="1" showErrorMessage="1" prompt="Välj terminsnamn i den här kolumnen under den här rubriken. Tryck på ALT + NEDÅTPIL, så visas alternativen. Välj alternativ genom att trycka på NEDÅTPIL och RETUR " sqref="G2" xr:uid="{00000000-0002-0000-0000-000007000000}"/>
    <dataValidation allowBlank="1" showInputMessage="1" showErrorMessage="1" prompt="Ange starttid i den här kolumnen under den här rubriken" sqref="H2" xr:uid="{00000000-0002-0000-0000-000008000000}"/>
    <dataValidation allowBlank="1" showInputMessage="1" showErrorMessage="1" prompt="Ange sluttid i den här kolumnen under den här rubriken" sqref="I2" xr:uid="{00000000-0002-0000-0000-000009000000}"/>
    <dataValidation allowBlank="1" showInputMessage="1" showErrorMessage="1" prompt="Längd beräknas automatiskt i den här kolumnen under den här rubriken" sqref="J2" xr:uid="{00000000-0002-0000-0000-00000A000000}"/>
    <dataValidation type="list" errorStyle="warning" allowBlank="1" showInputMessage="1" showErrorMessage="1" error="Välj terminsnamn i listan. Välj AVBRYT och tryck på ALT + NEDÅTPIL, så visas alternativen. Välj sedan alternativ genom att trycka på NEDÅTPIL och RETUR" sqref="G3:G9" xr:uid="{00000000-0002-0000-0000-00000B000000}">
      <formula1>"Höst,Vinter,Vår,Sommar"</formula1>
    </dataValidation>
    <dataValidation allowBlank="1" showInputMessage="1" showErrorMessage="1" prompt="TIPS FÖR LEKTIONSLISTA: _x000a__x000a_Ange enskilda lektioner i den här tabellen. Lektionslängd uppdateras automatiskt" sqref="L3:L8" xr:uid="{00000000-0002-0000-0000-00000C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4" style="5" customWidth="1"/>
    <col min="3" max="3" width="38.75" style="5" customWidth="1"/>
    <col min="4" max="4" width="8.75" style="5" customWidth="1"/>
    <col min="5" max="5" width="13.875" style="5" customWidth="1"/>
    <col min="6" max="6" width="28.75" style="5" customWidth="1"/>
    <col min="7" max="7" width="21" style="5" customWidth="1"/>
    <col min="8" max="8" width="3.5" customWidth="1"/>
    <col min="9" max="9" width="31.625" customWidth="1"/>
  </cols>
  <sheetData>
    <row r="1" spans="2:9" ht="50.25" customHeight="1" x14ac:dyDescent="0.55000000000000004">
      <c r="B1" s="38" t="s">
        <v>28</v>
      </c>
      <c r="C1" s="38"/>
      <c r="D1" s="38"/>
      <c r="E1" s="38"/>
      <c r="F1" s="38"/>
      <c r="G1" s="38"/>
    </row>
    <row r="2" spans="2:9" ht="30" customHeight="1" x14ac:dyDescent="0.3">
      <c r="B2" s="6" t="s">
        <v>1</v>
      </c>
      <c r="C2" s="6" t="s">
        <v>6</v>
      </c>
      <c r="D2" s="6" t="s">
        <v>22</v>
      </c>
      <c r="E2" s="6" t="s">
        <v>23</v>
      </c>
      <c r="F2" s="6" t="s">
        <v>29</v>
      </c>
      <c r="G2" s="6" t="s">
        <v>35</v>
      </c>
    </row>
    <row r="3" spans="2:9" ht="30" customHeight="1" x14ac:dyDescent="0.3">
      <c r="B3" s="10" t="s">
        <v>3</v>
      </c>
      <c r="C3" s="10" t="str">
        <f>IFERROR(VLOOKUP(Uppgifter[[#This Row],[KURS-ID]],LektionslistaTabell[],2,0),"")</f>
        <v>Akademiskt skrivande: textstruktur</v>
      </c>
      <c r="D3" s="10">
        <f ca="1">YEAR(TODAY())</f>
        <v>2019</v>
      </c>
      <c r="E3" s="10" t="s">
        <v>24</v>
      </c>
      <c r="F3" s="10" t="s">
        <v>30</v>
      </c>
      <c r="G3" s="22">
        <f ca="1">DATE(YEAR(TODAY()),1,15)</f>
        <v>43480</v>
      </c>
      <c r="I3" s="39"/>
    </row>
    <row r="4" spans="2:9" ht="30" customHeight="1" x14ac:dyDescent="0.3">
      <c r="B4" s="10" t="s">
        <v>2</v>
      </c>
      <c r="C4" s="10" t="str">
        <f>IFERROR(VLOOKUP(Uppgifter[[#This Row],[KURS-ID]],LektionslistaTabell[],2,0),"")</f>
        <v>Tillämpad datavetenskap</v>
      </c>
      <c r="D4" s="10">
        <f t="shared" ref="D4:D9" ca="1" si="0">YEAR(TODAY())</f>
        <v>2019</v>
      </c>
      <c r="E4" s="10" t="s">
        <v>24</v>
      </c>
      <c r="F4" s="10" t="s">
        <v>31</v>
      </c>
      <c r="G4" s="22">
        <f ca="1">DATE(YEAR(TODAY()),2,4)</f>
        <v>43500</v>
      </c>
      <c r="I4" s="39"/>
    </row>
    <row r="5" spans="2:9" ht="30" customHeight="1" x14ac:dyDescent="0.3">
      <c r="B5" s="10" t="s">
        <v>3</v>
      </c>
      <c r="C5" s="10" t="str">
        <f>IFERROR(VLOOKUP(Uppgifter[[#This Row],[KURS-ID]],LektionslistaTabell[],2,0),"")</f>
        <v>Akademiskt skrivande: textstruktur</v>
      </c>
      <c r="D5" s="10">
        <f t="shared" ca="1" si="0"/>
        <v>2019</v>
      </c>
      <c r="E5" s="10" t="s">
        <v>24</v>
      </c>
      <c r="F5" s="10" t="s">
        <v>32</v>
      </c>
      <c r="G5" s="22">
        <f ca="1">DATE(YEAR(TODAY()),2,5)</f>
        <v>43501</v>
      </c>
      <c r="I5" s="39"/>
    </row>
    <row r="6" spans="2:9" ht="30" customHeight="1" x14ac:dyDescent="0.3">
      <c r="B6" s="10" t="s">
        <v>2</v>
      </c>
      <c r="C6" s="10" t="str">
        <f>IFERROR(VLOOKUP(Uppgifter[[#This Row],[KURS-ID]],LektionslistaTabell[],2,0),"")</f>
        <v>Tillämpad datavetenskap</v>
      </c>
      <c r="D6" s="10">
        <f t="shared" ca="1" si="0"/>
        <v>2019</v>
      </c>
      <c r="E6" s="10" t="s">
        <v>24</v>
      </c>
      <c r="F6" s="10" t="s">
        <v>33</v>
      </c>
      <c r="G6" s="22">
        <f ca="1">DATE(YEAR(TODAY()),2,18)</f>
        <v>43514</v>
      </c>
      <c r="I6" s="39"/>
    </row>
    <row r="7" spans="2:9" ht="30" customHeight="1" x14ac:dyDescent="0.3">
      <c r="B7" s="10" t="s">
        <v>2</v>
      </c>
      <c r="C7" s="10" t="str">
        <f>IFERROR(VLOOKUP(Uppgifter[[#This Row],[KURS-ID]],LektionslistaTabell[],2,0),"")</f>
        <v>Tillämpad datavetenskap</v>
      </c>
      <c r="D7" s="10">
        <f t="shared" ca="1" si="0"/>
        <v>2019</v>
      </c>
      <c r="E7" s="10" t="s">
        <v>24</v>
      </c>
      <c r="F7" s="10" t="s">
        <v>34</v>
      </c>
      <c r="G7" s="22">
        <f ca="1">DATE(YEAR(TODAY()),3,11)</f>
        <v>43535</v>
      </c>
      <c r="I7" s="39"/>
    </row>
    <row r="8" spans="2:9" ht="30" customHeight="1" x14ac:dyDescent="0.3">
      <c r="B8" s="10" t="s">
        <v>3</v>
      </c>
      <c r="C8" s="10" t="str">
        <f>IFERROR(VLOOKUP(Uppgifter[[#This Row],[KURS-ID]],LektionslistaTabell[],2,0),"")</f>
        <v>Akademiskt skrivande: textstruktur</v>
      </c>
      <c r="D8" s="10">
        <f t="shared" ca="1" si="0"/>
        <v>2019</v>
      </c>
      <c r="E8" s="10" t="s">
        <v>24</v>
      </c>
      <c r="F8" s="10" t="s">
        <v>31</v>
      </c>
      <c r="G8" s="22">
        <f ca="1">DATE(YEAR(TODAY()),3,17)</f>
        <v>43541</v>
      </c>
      <c r="I8" s="39"/>
    </row>
    <row r="9" spans="2:9" ht="30" customHeight="1" x14ac:dyDescent="0.3">
      <c r="B9" s="10" t="s">
        <v>3</v>
      </c>
      <c r="C9" s="10" t="str">
        <f>IFERROR(VLOOKUP(Uppgifter[[#This Row],[KURS-ID]],LektionslistaTabell[],2,0),"")</f>
        <v>Akademiskt skrivande: textstruktur</v>
      </c>
      <c r="D9" s="10">
        <f t="shared" ca="1" si="0"/>
        <v>2019</v>
      </c>
      <c r="E9" s="10" t="s">
        <v>24</v>
      </c>
      <c r="F9" s="10" t="s">
        <v>34</v>
      </c>
      <c r="G9" s="22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Ange måldatum i uppgiftstabellen i kalkylbladet. Tips finns i cell I3_x000a_" sqref="A1" xr:uid="{00000000-0002-0000-0100-000001000000}"/>
    <dataValidation allowBlank="1" showInputMessage="1" showErrorMessage="1" prompt="Kalkylbladets rubrik finns i den här cellen" sqref="B1:G1" xr:uid="{00000000-0002-0000-0100-000002000000}"/>
    <dataValidation allowBlank="1" showInputMessage="1" showErrorMessage="1" prompt="Välj kurs-ID i den här kolumnen under den här rubriken. Tryck på ALT + NEDÅTPIL, så visas alternativen. Välj alternativ genom att trycka på NEDÅTPIL och RETUR. Använd rubrikfilter om du vill hitta specifika poster" sqref="B2" xr:uid="{00000000-0002-0000-0100-000003000000}"/>
    <dataValidation allowBlank="1" showInputMessage="1" showErrorMessage="1" prompt="Kursnamnet uppdateras automatiskt i den här kolumnen under den här rubriken." sqref="C2" xr:uid="{00000000-0002-0000-0100-000004000000}"/>
    <dataValidation allowBlank="1" showInputMessage="1" showErrorMessage="1" prompt="Ange år i den här kolumnen under den här rubriken" sqref="D2" xr:uid="{00000000-0002-0000-0100-000005000000}"/>
    <dataValidation allowBlank="1" showInputMessage="1" showErrorMessage="1" prompt="Välj terminsnamn i den här kolumnen under den här rubriken. Tryck på ALT + NEDÅTPIL, så visas alternativen. Välj alternativ genom att trycka på NEDÅTPIL och RETUR" sqref="E2" xr:uid="{00000000-0002-0000-0100-000006000000}"/>
    <dataValidation allowBlank="1" showInputMessage="1" showErrorMessage="1" prompt="Ange objektbeskrivning i den här kolumnen under den här rubriken" sqref="F2" xr:uid="{00000000-0002-0000-0100-000007000000}"/>
    <dataValidation allowBlank="1" showInputMessage="1" showErrorMessage="1" prompt="Ange inlämningsdatum i den här kolumnen under den här rubriken" sqref="G2" xr:uid="{00000000-0002-0000-0100-000008000000}"/>
    <dataValidation type="list" errorStyle="warning" allowBlank="1" showInputMessage="1" showErrorMessage="1" error="Välj kurs-ID i listan. Välj AVBRYT och tryck på ALT + NEDÅTPIL, så visas alternativen. Välj sedan alternativ genom att trycka på NEDÅTPIL och RETUR" sqref="B3:B9" xr:uid="{00000000-0002-0000-0100-000009000000}">
      <formula1>Lektionslista</formula1>
    </dataValidation>
    <dataValidation type="list" errorStyle="warning" allowBlank="1" showInputMessage="1" showErrorMessage="1" error="Välj terminsnamn i listan. Välj AVBRYT och tryck på ALT + NEDÅTPIL, så visas alternativen. Välj sedan alternativ genom att trycka på NEDÅTPIL och RETUR" sqref="E3:E9" xr:uid="{00000000-0002-0000-0100-00000A000000}">
      <formula1>"Höst,Vinter,Vår,Sommar"</formula1>
    </dataValidation>
    <dataValidation allowBlank="1" showInputMessage="1" showErrorMessage="1" prompt="TIPS FÖR INMATNING AV UPPGIFTSDATA: _x000a__x000a_Välj ett kurs-ID. Kursnamn fylls i automatiskt. _x000a__x000a_Efter att du har uppdaterat bladet Lektionslista uppdaterar du veckoschemat för att visa ändringarna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.75" customWidth="1"/>
    <col min="3" max="3" width="15.5" style="27" customWidth="1"/>
    <col min="4" max="4" width="34.62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38" t="s">
        <v>36</v>
      </c>
      <c r="C1" s="38"/>
      <c r="D1" s="38"/>
    </row>
    <row r="2" spans="2:6" ht="16.5" x14ac:dyDescent="0.3">
      <c r="B2" s="11" t="s">
        <v>16</v>
      </c>
      <c r="C2" s="11" t="s">
        <v>25</v>
      </c>
      <c r="D2" s="11" t="s">
        <v>6</v>
      </c>
    </row>
    <row r="3" spans="2:6" ht="16.5" x14ac:dyDescent="0.3">
      <c r="B3" s="36" t="s">
        <v>17</v>
      </c>
      <c r="C3" s="37">
        <v>0.45833333333333331</v>
      </c>
      <c r="D3" s="36" t="s">
        <v>9</v>
      </c>
      <c r="F3" s="40"/>
    </row>
    <row r="4" spans="2:6" ht="16.5" x14ac:dyDescent="0.3">
      <c r="C4" s="37">
        <v>0.58333333333333337</v>
      </c>
      <c r="D4" s="36" t="s">
        <v>7</v>
      </c>
      <c r="F4" s="40"/>
    </row>
    <row r="5" spans="2:6" ht="16.5" x14ac:dyDescent="0.3">
      <c r="B5" s="36" t="s">
        <v>19</v>
      </c>
      <c r="C5" s="37">
        <v>0.41666666666666669</v>
      </c>
      <c r="D5" s="36" t="s">
        <v>8</v>
      </c>
      <c r="F5" s="40"/>
    </row>
    <row r="6" spans="2:6" ht="16.5" x14ac:dyDescent="0.3">
      <c r="B6" s="36" t="s">
        <v>18</v>
      </c>
      <c r="C6" s="37">
        <v>0.45833333333333331</v>
      </c>
      <c r="D6" s="36" t="s">
        <v>9</v>
      </c>
      <c r="F6" s="40"/>
    </row>
    <row r="7" spans="2:6" ht="16.5" x14ac:dyDescent="0.3">
      <c r="C7" s="37">
        <v>0.58333333333333337</v>
      </c>
      <c r="D7" s="36" t="s">
        <v>7</v>
      </c>
      <c r="F7" s="40"/>
    </row>
    <row r="8" spans="2:6" ht="16.5" x14ac:dyDescent="0.3">
      <c r="B8" s="36" t="s">
        <v>20</v>
      </c>
      <c r="C8" s="37">
        <v>0.41666666666666669</v>
      </c>
      <c r="D8" s="36" t="s">
        <v>8</v>
      </c>
      <c r="F8" s="40"/>
    </row>
    <row r="9" spans="2:6" ht="16.5" x14ac:dyDescent="0.3">
      <c r="B9" s="36" t="s">
        <v>21</v>
      </c>
      <c r="C9" s="37">
        <v>0.41666666666666669</v>
      </c>
      <c r="D9" s="36" t="s">
        <v>10</v>
      </c>
      <c r="F9" s="40"/>
    </row>
    <row r="10" spans="2:6" ht="30" customHeight="1" x14ac:dyDescent="0.3">
      <c r="C10"/>
      <c r="F10" s="40"/>
    </row>
    <row r="11" spans="2:6" ht="30" customHeight="1" x14ac:dyDescent="0.3">
      <c r="C11"/>
      <c r="F11" s="40"/>
    </row>
    <row r="12" spans="2:6" ht="30" customHeight="1" x14ac:dyDescent="0.3">
      <c r="C12"/>
    </row>
    <row r="13" spans="2:6" ht="30" customHeight="1" x14ac:dyDescent="0.3">
      <c r="C13"/>
    </row>
    <row r="14" spans="2:6" ht="30" customHeight="1" x14ac:dyDescent="0.3">
      <c r="C14"/>
    </row>
    <row r="15" spans="2:6" ht="30" customHeight="1" x14ac:dyDescent="0.3">
      <c r="C15"/>
    </row>
    <row r="16" spans="2:6" ht="30" customHeight="1" x14ac:dyDescent="0.3">
      <c r="C16"/>
    </row>
    <row r="17" spans="3:3" ht="30" customHeight="1" x14ac:dyDescent="0.3">
      <c r="C17"/>
    </row>
    <row r="18" spans="3:3" ht="30" customHeight="1" x14ac:dyDescent="0.3">
      <c r="C18"/>
    </row>
    <row r="19" spans="3:3" ht="30" customHeight="1" x14ac:dyDescent="0.3">
      <c r="C19"/>
    </row>
    <row r="20" spans="3:3" ht="30" customHeight="1" x14ac:dyDescent="0.3">
      <c r="C20"/>
    </row>
    <row r="21" spans="3:3" ht="30" customHeight="1" x14ac:dyDescent="0.3">
      <c r="C21"/>
    </row>
  </sheetData>
  <mergeCells count="2">
    <mergeCell ref="B1:D1"/>
    <mergeCell ref="F3:F11"/>
  </mergeCells>
  <dataValidations count="3">
    <dataValidation allowBlank="1" showInputMessage="1" showErrorMessage="1" prompt="Skapa ett veckoschema i det här kalkylbladet. Pivottabellen med början i cell B2 uppdateras automatiskt" sqref="A1" xr:uid="{00000000-0002-0000-0200-000000000000}"/>
    <dataValidation allowBlank="1" showInputMessage="1" showErrorMessage="1" prompt="Kalkylbladets rubrik finns i den här cellen" sqref="B1:D1" xr:uid="{00000000-0002-0000-0200-000001000000}"/>
    <dataValidation allowBlank="1" showInputMessage="1" showErrorMessage="1" prompt="TIPS FÖR VECKOSHECMA:_x000a__x000a_Uppdatera ditt veckoschema genom att uppdatera schemat" sqref="F3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U17"/>
  <sheetViews>
    <sheetView showGridLines="0" zoomScaleNormal="100" workbookViewId="0"/>
  </sheetViews>
  <sheetFormatPr defaultRowHeight="24.95" customHeight="1" x14ac:dyDescent="0.3"/>
  <cols>
    <col min="1" max="1" width="3.5" style="21" customWidth="1"/>
    <col min="2" max="8" width="7.625" style="21" customWidth="1"/>
    <col min="9" max="9" width="2.625" style="21" customWidth="1"/>
    <col min="10" max="16" width="7.625" style="21" customWidth="1"/>
    <col min="17" max="17" width="1.625" style="21" customWidth="1"/>
    <col min="18" max="18" width="16.375" style="21" customWidth="1"/>
    <col min="19" max="19" width="31.625" style="21" customWidth="1"/>
    <col min="20" max="20" width="9" style="21"/>
    <col min="21" max="21" width="9" style="21" customWidth="1"/>
    <col min="22" max="16384" width="9" style="21"/>
  </cols>
  <sheetData>
    <row r="1" spans="1:21" ht="50.25" customHeight="1" x14ac:dyDescent="0.55000000000000004">
      <c r="A1"/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/>
      <c r="R1"/>
    </row>
    <row r="2" spans="1:21" ht="29.25" customHeight="1" x14ac:dyDescent="0.3">
      <c r="A2"/>
      <c r="B2" s="43" t="str">
        <f ca="1">UPPER(TEXT(SchemaStart,"MMMM"))</f>
        <v>JANUARI</v>
      </c>
      <c r="C2" s="43"/>
      <c r="D2" s="28">
        <f ca="1">DAY(DATE(YEAR(SchemaStart),MONTH(SchemaStart)+1,1)-1)</f>
        <v>31</v>
      </c>
      <c r="E2" s="28">
        <f ca="1">WEEKDAY(DATE(YEAR(SchemaStart),MONTH(SchemaStart),1),2)</f>
        <v>2</v>
      </c>
      <c r="F2" s="29"/>
      <c r="G2" s="29"/>
      <c r="H2" s="29"/>
      <c r="I2"/>
      <c r="J2" s="43" t="str">
        <f ca="1">UPPER(TEXT(DATE(SchemaÅr,MONTH(SchemaStart)+1,1),"MMMM"))</f>
        <v>FEBRUARI</v>
      </c>
      <c r="K2" s="43"/>
      <c r="L2" s="28">
        <f ca="1">DAY(DATE(YEAR(SchemaStart),MONTH(SchemaStart)+2,1)-1)</f>
        <v>28</v>
      </c>
      <c r="M2" s="28">
        <f ca="1">WEEKDAY(DATE(YEAR(SchemaStart),MONTH(SchemaStart)+1,1),2)</f>
        <v>5</v>
      </c>
      <c r="N2" s="32"/>
      <c r="O2" s="29"/>
      <c r="P2" s="29"/>
      <c r="Q2"/>
      <c r="R2" s="1"/>
    </row>
    <row r="3" spans="1:21" ht="29.25" customHeight="1" x14ac:dyDescent="0.3">
      <c r="A3"/>
      <c r="B3" s="7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8" t="s">
        <v>43</v>
      </c>
      <c r="H3" s="9" t="s">
        <v>44</v>
      </c>
      <c r="I3"/>
      <c r="J3" s="7" t="s">
        <v>38</v>
      </c>
      <c r="K3" s="8" t="s">
        <v>39</v>
      </c>
      <c r="L3" s="8" t="s">
        <v>40</v>
      </c>
      <c r="M3" s="8" t="s">
        <v>41</v>
      </c>
      <c r="N3" s="8" t="s">
        <v>42</v>
      </c>
      <c r="O3" s="8" t="s">
        <v>43</v>
      </c>
      <c r="P3" s="9" t="s">
        <v>44</v>
      </c>
      <c r="Q3"/>
      <c r="R3" s="2" t="s">
        <v>22</v>
      </c>
      <c r="U3" s="33"/>
    </row>
    <row r="4" spans="1:21" ht="29.25" customHeight="1" x14ac:dyDescent="0.3">
      <c r="A4"/>
      <c r="B4" s="12" t="str">
        <f ca="1">IF($E$2=COLUMN(A$2),1,IF(A4&gt;0,A4+1,""))</f>
        <v/>
      </c>
      <c r="C4" s="13">
        <f t="shared" ref="C4:H4" ca="1" si="0">IF($E$2=COLUMN(B$2),1,IF(AND(B4&gt;0,B4&lt;&gt;""),B4+1,""))</f>
        <v>1</v>
      </c>
      <c r="D4" s="13">
        <f t="shared" ca="1" si="0"/>
        <v>2</v>
      </c>
      <c r="E4" s="13">
        <f t="shared" ca="1" si="0"/>
        <v>3</v>
      </c>
      <c r="F4" s="13">
        <f t="shared" ca="1" si="0"/>
        <v>4</v>
      </c>
      <c r="G4" s="13">
        <f t="shared" ca="1" si="0"/>
        <v>5</v>
      </c>
      <c r="H4" s="14">
        <f t="shared" ca="1" si="0"/>
        <v>6</v>
      </c>
      <c r="I4"/>
      <c r="J4" s="12" t="str">
        <f ca="1">IF(M$2=COLUMN(A$2),1,IF(I4&gt;0,I4+1,""))</f>
        <v/>
      </c>
      <c r="K4" s="13" t="str">
        <f ca="1">IF(M$2=COLUMN(B$2),1,IF(AND(J4&gt;0,J4&lt;&gt;""),J4+1,""))</f>
        <v/>
      </c>
      <c r="L4" s="13" t="str">
        <f ca="1">IF(M$2=COLUMN(C$2),1,IF(AND(K4&gt;0,K4&lt;&gt;""),K4+1,""))</f>
        <v/>
      </c>
      <c r="M4" s="13" t="str">
        <f ca="1">IF(M$2=COLUMN(D$2),1,IF(AND(L4&gt;0,L4&lt;&gt;""),L4+1,""))</f>
        <v/>
      </c>
      <c r="N4" s="13">
        <f ca="1">IF(M$2=COLUMN(E$2),1,IF(AND(M4&gt;0,M4&lt;&gt;""),M4+1,""))</f>
        <v>1</v>
      </c>
      <c r="O4" s="13">
        <f ca="1">IF(M$2=COLUMN(F$2),1,IF(AND(N4&gt;0,N4&lt;&gt;""),N4+1,""))</f>
        <v>2</v>
      </c>
      <c r="P4" s="14">
        <f ca="1">IF(M$2=COLUMN(G$2),1,IF(AND(O4&gt;0,O4&lt;&gt;""),O4+1,""))</f>
        <v>3</v>
      </c>
      <c r="Q4"/>
      <c r="R4" s="3">
        <f ca="1">YEAR(TODAY())</f>
        <v>2019</v>
      </c>
      <c r="S4" s="41"/>
      <c r="U4" s="33"/>
    </row>
    <row r="5" spans="1:21" ht="29.25" customHeight="1" x14ac:dyDescent="0.3">
      <c r="A5"/>
      <c r="B5" s="15">
        <f ca="1">H4+1</f>
        <v>7</v>
      </c>
      <c r="C5" s="16">
        <f ca="1">B5+1</f>
        <v>8</v>
      </c>
      <c r="D5" s="16">
        <f t="shared" ref="D5:H5" ca="1" si="1">C5+1</f>
        <v>9</v>
      </c>
      <c r="E5" s="16">
        <f t="shared" ca="1" si="1"/>
        <v>10</v>
      </c>
      <c r="F5" s="16">
        <f t="shared" ca="1" si="1"/>
        <v>11</v>
      </c>
      <c r="G5" s="16">
        <f t="shared" ca="1" si="1"/>
        <v>12</v>
      </c>
      <c r="H5" s="17">
        <f t="shared" ca="1" si="1"/>
        <v>13</v>
      </c>
      <c r="I5"/>
      <c r="J5" s="15">
        <f ca="1">P4+1</f>
        <v>4</v>
      </c>
      <c r="K5" s="16">
        <f t="shared" ref="K5:P7" ca="1" si="2">J5+1</f>
        <v>5</v>
      </c>
      <c r="L5" s="16">
        <f t="shared" ca="1" si="2"/>
        <v>6</v>
      </c>
      <c r="M5" s="16">
        <f t="shared" ca="1" si="2"/>
        <v>7</v>
      </c>
      <c r="N5" s="16">
        <f t="shared" ca="1" si="2"/>
        <v>8</v>
      </c>
      <c r="O5" s="16">
        <f t="shared" ca="1" si="2"/>
        <v>9</v>
      </c>
      <c r="P5" s="17">
        <f t="shared" ca="1" si="2"/>
        <v>10</v>
      </c>
      <c r="Q5"/>
      <c r="R5" s="2" t="s">
        <v>45</v>
      </c>
      <c r="S5" s="41"/>
      <c r="U5" s="33"/>
    </row>
    <row r="6" spans="1:21" ht="29.25" customHeight="1" x14ac:dyDescent="0.3">
      <c r="A6"/>
      <c r="B6" s="15">
        <f t="shared" ref="B6:B7" ca="1" si="3">H5+1</f>
        <v>14</v>
      </c>
      <c r="C6" s="16">
        <f t="shared" ref="C6:H6" ca="1" si="4">B6+1</f>
        <v>15</v>
      </c>
      <c r="D6" s="16">
        <f t="shared" ca="1" si="4"/>
        <v>16</v>
      </c>
      <c r="E6" s="16">
        <f t="shared" ca="1" si="4"/>
        <v>17</v>
      </c>
      <c r="F6" s="16">
        <f t="shared" ca="1" si="4"/>
        <v>18</v>
      </c>
      <c r="G6" s="16">
        <f t="shared" ca="1" si="4"/>
        <v>19</v>
      </c>
      <c r="H6" s="17">
        <f t="shared" ca="1" si="4"/>
        <v>20</v>
      </c>
      <c r="I6"/>
      <c r="J6" s="15">
        <f ca="1">P5+1</f>
        <v>11</v>
      </c>
      <c r="K6" s="16">
        <f t="shared" ca="1" si="2"/>
        <v>12</v>
      </c>
      <c r="L6" s="16">
        <f t="shared" ca="1" si="2"/>
        <v>13</v>
      </c>
      <c r="M6" s="16">
        <f t="shared" ca="1" si="2"/>
        <v>14</v>
      </c>
      <c r="N6" s="16">
        <f t="shared" ca="1" si="2"/>
        <v>15</v>
      </c>
      <c r="O6" s="16">
        <f t="shared" ca="1" si="2"/>
        <v>16</v>
      </c>
      <c r="P6" s="17">
        <f t="shared" ca="1" si="2"/>
        <v>17</v>
      </c>
      <c r="Q6"/>
      <c r="R6" s="4">
        <f ca="1">DATE(YEAR(TODAY()),1,6)</f>
        <v>43471</v>
      </c>
      <c r="S6" s="41"/>
    </row>
    <row r="7" spans="1:21" ht="29.25" customHeight="1" x14ac:dyDescent="0.3">
      <c r="A7"/>
      <c r="B7" s="15">
        <f t="shared" ca="1" si="3"/>
        <v>21</v>
      </c>
      <c r="C7" s="16">
        <f t="shared" ref="C7:H7" ca="1" si="5">B7+1</f>
        <v>22</v>
      </c>
      <c r="D7" s="16">
        <f t="shared" ca="1" si="5"/>
        <v>23</v>
      </c>
      <c r="E7" s="16">
        <f t="shared" ca="1" si="5"/>
        <v>24</v>
      </c>
      <c r="F7" s="16">
        <f t="shared" ca="1" si="5"/>
        <v>25</v>
      </c>
      <c r="G7" s="16">
        <f t="shared" ca="1" si="5"/>
        <v>26</v>
      </c>
      <c r="H7" s="17">
        <f t="shared" ca="1" si="5"/>
        <v>27</v>
      </c>
      <c r="I7"/>
      <c r="J7" s="15">
        <f ca="1">P6+1</f>
        <v>18</v>
      </c>
      <c r="K7" s="16">
        <f t="shared" ca="1" si="2"/>
        <v>19</v>
      </c>
      <c r="L7" s="16">
        <f t="shared" ca="1" si="2"/>
        <v>20</v>
      </c>
      <c r="M7" s="16">
        <f t="shared" ca="1" si="2"/>
        <v>21</v>
      </c>
      <c r="N7" s="16">
        <f t="shared" ca="1" si="2"/>
        <v>22</v>
      </c>
      <c r="O7" s="16">
        <f t="shared" ca="1" si="2"/>
        <v>23</v>
      </c>
      <c r="P7" s="17">
        <f t="shared" ca="1" si="2"/>
        <v>24</v>
      </c>
      <c r="Q7"/>
      <c r="R7" s="2" t="s">
        <v>46</v>
      </c>
      <c r="S7" s="41"/>
    </row>
    <row r="8" spans="1:21" ht="29.25" customHeight="1" x14ac:dyDescent="0.3">
      <c r="A8"/>
      <c r="B8" s="15">
        <f ca="1">IFERROR(IF(H7+1&gt;$D$2,"",H7+1),"")</f>
        <v>28</v>
      </c>
      <c r="C8" s="16">
        <f t="shared" ref="C8:H9" ca="1" si="6">IFERROR(IF(B8+1&gt;$D$2,"",B8+1),"")</f>
        <v>29</v>
      </c>
      <c r="D8" s="16">
        <f t="shared" ca="1" si="6"/>
        <v>30</v>
      </c>
      <c r="E8" s="16">
        <f t="shared" ca="1" si="6"/>
        <v>31</v>
      </c>
      <c r="F8" s="16" t="str">
        <f t="shared" ca="1" si="6"/>
        <v/>
      </c>
      <c r="G8" s="16" t="str">
        <f t="shared" ca="1" si="6"/>
        <v/>
      </c>
      <c r="H8" s="17" t="str">
        <f t="shared" ca="1" si="6"/>
        <v/>
      </c>
      <c r="I8"/>
      <c r="J8" s="15">
        <f ca="1">IFERROR(IF(P7+1&gt;L$2,"",P7+1),"")</f>
        <v>25</v>
      </c>
      <c r="K8" s="16">
        <f ca="1">IFERROR(IF(J8+1&gt;L$2,"",J8+1),"")</f>
        <v>26</v>
      </c>
      <c r="L8" s="16">
        <f ca="1">IFERROR(IF(K8+1&gt;L$2,"",K8+1),"")</f>
        <v>27</v>
      </c>
      <c r="M8" s="16">
        <f ca="1">IFERROR(IF(L8+1&gt;L$2,"",L8+1),"")</f>
        <v>28</v>
      </c>
      <c r="N8" s="16" t="str">
        <f ca="1">IFERROR(IF(M8+1&gt;L$2,"",M8+1),"")</f>
        <v/>
      </c>
      <c r="O8" s="16" t="str">
        <f ca="1">IFERROR(IF(N8+1&gt;L$2,"",N8+1),"")</f>
        <v/>
      </c>
      <c r="P8" s="17" t="str">
        <f ca="1">IFERROR(IF(O8+1&gt;L$2,"",O8+1),"")</f>
        <v/>
      </c>
      <c r="Q8"/>
      <c r="R8" s="4">
        <f ca="1">DATE(YEAR(TODAY()),4,25)</f>
        <v>43580</v>
      </c>
      <c r="S8" s="41"/>
    </row>
    <row r="9" spans="1:21" ht="29.25" customHeight="1" x14ac:dyDescent="0.3">
      <c r="A9"/>
      <c r="B9" s="18" t="str">
        <f ca="1">IFERROR(IF(H8+1&gt;$D$2,"",H8+1),"")</f>
        <v/>
      </c>
      <c r="C9" s="19" t="str">
        <f t="shared" ca="1" si="6"/>
        <v/>
      </c>
      <c r="D9" s="19" t="str">
        <f t="shared" ca="1" si="6"/>
        <v/>
      </c>
      <c r="E9" s="19" t="str">
        <f t="shared" ca="1" si="6"/>
        <v/>
      </c>
      <c r="F9" s="19" t="str">
        <f t="shared" ca="1" si="6"/>
        <v/>
      </c>
      <c r="G9" s="19" t="str">
        <f t="shared" ca="1" si="6"/>
        <v/>
      </c>
      <c r="H9" s="20" t="str">
        <f t="shared" ca="1" si="6"/>
        <v/>
      </c>
      <c r="I9"/>
      <c r="J9" s="18" t="str">
        <f ca="1">IFERROR(IF(P8+1&gt;L$2,"",P8+1),"")</f>
        <v/>
      </c>
      <c r="K9" s="19" t="str">
        <f ca="1">IFERROR(IF(J9+1&gt;L$2,"",J9+1),"")</f>
        <v/>
      </c>
      <c r="L9" s="19" t="str">
        <f ca="1">IFERROR(IF(K9+1&gt;L$2,"",K9+1),"")</f>
        <v/>
      </c>
      <c r="M9" s="19" t="str">
        <f ca="1">IFERROR(IF(L9+1&gt;L$2,"",L9+1),"")</f>
        <v/>
      </c>
      <c r="N9" s="19" t="str">
        <f ca="1">IFERROR(IF(M9+1&gt;L$2,"",M9+1),"")</f>
        <v/>
      </c>
      <c r="O9" s="19" t="str">
        <f ca="1">IFERROR(IF(N9+1&gt;L$2,"",N9+1),"")</f>
        <v/>
      </c>
      <c r="P9" s="20" t="str">
        <f ca="1">IFERROR(IF(O9+1&gt;L$2,"",O9+1),"")</f>
        <v/>
      </c>
      <c r="Q9"/>
      <c r="R9"/>
      <c r="S9" s="41"/>
    </row>
    <row r="10" spans="1:21" ht="29.25" customHeight="1" x14ac:dyDescent="0.3">
      <c r="A10"/>
      <c r="B10" s="44" t="str">
        <f ca="1">UPPER(TEXT(DATE(SchemaÅr,MONTH(SchemaStart)+2,1),"MMMM"))</f>
        <v>MARS</v>
      </c>
      <c r="C10" s="44"/>
      <c r="D10" s="28">
        <f ca="1">DAY(DATE(YEAR(SchemaStart),MONTH(SchemaStart)+3,1)-1)</f>
        <v>31</v>
      </c>
      <c r="E10" s="28">
        <f ca="1">WEEKDAY(DATE(YEAR(SchemaStart),MONTH(SchemaStart)+2,1),2)</f>
        <v>5</v>
      </c>
      <c r="F10" s="23"/>
      <c r="G10" s="29"/>
      <c r="H10" s="29"/>
      <c r="I10" s="31"/>
      <c r="J10" s="44" t="str">
        <f ca="1">UPPER(TEXT(DATE(SchemaÅr,MONTH(SchemaStart)+3,1),"MMMM"))</f>
        <v>APRIL</v>
      </c>
      <c r="K10" s="44"/>
      <c r="L10" s="30">
        <f ca="1">DAY(DATE(YEAR(SchemaStart),MONTH(SchemaStart)+4,1)-1)</f>
        <v>30</v>
      </c>
      <c r="M10" s="30">
        <f ca="1">WEEKDAY(DATE(YEAR(SchemaStart),MONTH(SchemaStart)+3,1),2)</f>
        <v>1</v>
      </c>
      <c r="N10" s="29"/>
      <c r="O10" s="29"/>
      <c r="P10" s="29"/>
      <c r="Q10"/>
      <c r="R10"/>
    </row>
    <row r="11" spans="1:21" ht="29.25" customHeight="1" x14ac:dyDescent="0.3">
      <c r="A11"/>
      <c r="B11" s="7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 t="s">
        <v>43</v>
      </c>
      <c r="H11" s="9" t="s">
        <v>44</v>
      </c>
      <c r="I11"/>
      <c r="J11" s="7" t="s">
        <v>38</v>
      </c>
      <c r="K11" s="8" t="s">
        <v>39</v>
      </c>
      <c r="L11" s="8" t="s">
        <v>40</v>
      </c>
      <c r="M11" s="8" t="s">
        <v>41</v>
      </c>
      <c r="N11" s="8" t="s">
        <v>42</v>
      </c>
      <c r="O11" s="8" t="s">
        <v>43</v>
      </c>
      <c r="P11" s="9" t="s">
        <v>44</v>
      </c>
      <c r="Q11"/>
      <c r="R11"/>
    </row>
    <row r="12" spans="1:21" ht="29.25" customHeight="1" x14ac:dyDescent="0.3">
      <c r="A12"/>
      <c r="B12" s="12" t="str">
        <f ca="1">IF($E$10=COLUMN(A$2),1,IF(A12&gt;0,A12+1,""))</f>
        <v/>
      </c>
      <c r="C12" s="13" t="str">
        <f ca="1">IF($E$10=COLUMN(B$2),1,IF(AND(B12&gt;0,B12&lt;&gt;""),B12+1,""))</f>
        <v/>
      </c>
      <c r="D12" s="13" t="str">
        <f t="shared" ref="D12:H12" ca="1" si="7">IF($E$10=COLUMN(C$2),1,IF(AND(C12&gt;0,C12&lt;&gt;""),C12+1,""))</f>
        <v/>
      </c>
      <c r="E12" s="13" t="str">
        <f t="shared" ca="1" si="7"/>
        <v/>
      </c>
      <c r="F12" s="13">
        <f t="shared" ca="1" si="7"/>
        <v>1</v>
      </c>
      <c r="G12" s="13">
        <f t="shared" ca="1" si="7"/>
        <v>2</v>
      </c>
      <c r="H12" s="24">
        <f t="shared" ca="1" si="7"/>
        <v>3</v>
      </c>
      <c r="I12" s="25"/>
      <c r="J12" s="12">
        <f ca="1">IF($M$10=COLUMN(A$2),1,IF(I12&gt;0,I12+1,""))</f>
        <v>1</v>
      </c>
      <c r="K12" s="13">
        <f ca="1">IF($M$10=COLUMN(B$2),1,IF(AND(J12&gt;0,J12&lt;&gt;""),J12+1,""))</f>
        <v>2</v>
      </c>
      <c r="L12" s="13">
        <f t="shared" ref="L12:P12" ca="1" si="8">IF($M$10=COLUMN(C$2),1,IF(AND(K12&gt;0,K12&lt;&gt;""),K12+1,""))</f>
        <v>3</v>
      </c>
      <c r="M12" s="13">
        <f t="shared" ca="1" si="8"/>
        <v>4</v>
      </c>
      <c r="N12" s="13">
        <f t="shared" ca="1" si="8"/>
        <v>5</v>
      </c>
      <c r="O12" s="13">
        <f t="shared" ca="1" si="8"/>
        <v>6</v>
      </c>
      <c r="P12" s="14">
        <f t="shared" ca="1" si="8"/>
        <v>7</v>
      </c>
      <c r="Q12"/>
      <c r="R12"/>
    </row>
    <row r="13" spans="1:21" ht="29.25" customHeight="1" x14ac:dyDescent="0.3">
      <c r="A13"/>
      <c r="B13" s="15">
        <f ca="1">H12+1</f>
        <v>4</v>
      </c>
      <c r="C13" s="16">
        <f ca="1">B13+1</f>
        <v>5</v>
      </c>
      <c r="D13" s="16">
        <f t="shared" ref="D13:H13" ca="1" si="9">C13+1</f>
        <v>6</v>
      </c>
      <c r="E13" s="16">
        <f t="shared" ca="1" si="9"/>
        <v>7</v>
      </c>
      <c r="F13" s="16">
        <f t="shared" ca="1" si="9"/>
        <v>8</v>
      </c>
      <c r="G13" s="16">
        <f t="shared" ca="1" si="9"/>
        <v>9</v>
      </c>
      <c r="H13" s="17">
        <f t="shared" ca="1" si="9"/>
        <v>10</v>
      </c>
      <c r="I13"/>
      <c r="J13" s="15">
        <f ca="1">P12+1</f>
        <v>8</v>
      </c>
      <c r="K13" s="16">
        <f ca="1">J13+1</f>
        <v>9</v>
      </c>
      <c r="L13" s="16">
        <f t="shared" ref="L13:P13" ca="1" si="10">K13+1</f>
        <v>10</v>
      </c>
      <c r="M13" s="16">
        <f t="shared" ca="1" si="10"/>
        <v>11</v>
      </c>
      <c r="N13" s="16">
        <f t="shared" ca="1" si="10"/>
        <v>12</v>
      </c>
      <c r="O13" s="16">
        <f t="shared" ca="1" si="10"/>
        <v>13</v>
      </c>
      <c r="P13" s="17">
        <f t="shared" ca="1" si="10"/>
        <v>14</v>
      </c>
      <c r="Q13"/>
      <c r="R13"/>
      <c r="S13" s="33"/>
    </row>
    <row r="14" spans="1:21" ht="29.25" customHeight="1" x14ac:dyDescent="0.3">
      <c r="A14"/>
      <c r="B14" s="15">
        <f t="shared" ref="B14:B15" ca="1" si="11">H13+1</f>
        <v>11</v>
      </c>
      <c r="C14" s="16">
        <f t="shared" ref="C14:H14" ca="1" si="12">B14+1</f>
        <v>12</v>
      </c>
      <c r="D14" s="16">
        <f t="shared" ca="1" si="12"/>
        <v>13</v>
      </c>
      <c r="E14" s="16">
        <f t="shared" ca="1" si="12"/>
        <v>14</v>
      </c>
      <c r="F14" s="16">
        <f t="shared" ca="1" si="12"/>
        <v>15</v>
      </c>
      <c r="G14" s="16">
        <f t="shared" ca="1" si="12"/>
        <v>16</v>
      </c>
      <c r="H14" s="17">
        <f t="shared" ca="1" si="12"/>
        <v>17</v>
      </c>
      <c r="I14"/>
      <c r="J14" s="15">
        <f t="shared" ref="J14:J15" ca="1" si="13">P13+1</f>
        <v>15</v>
      </c>
      <c r="K14" s="16">
        <f t="shared" ref="K14:P14" ca="1" si="14">J14+1</f>
        <v>16</v>
      </c>
      <c r="L14" s="16">
        <f t="shared" ca="1" si="14"/>
        <v>17</v>
      </c>
      <c r="M14" s="16">
        <f t="shared" ca="1" si="14"/>
        <v>18</v>
      </c>
      <c r="N14" s="16">
        <f t="shared" ca="1" si="14"/>
        <v>19</v>
      </c>
      <c r="O14" s="16">
        <f t="shared" ca="1" si="14"/>
        <v>20</v>
      </c>
      <c r="P14" s="17">
        <f t="shared" ca="1" si="14"/>
        <v>21</v>
      </c>
      <c r="Q14"/>
      <c r="R14"/>
    </row>
    <row r="15" spans="1:21" ht="29.25" customHeight="1" x14ac:dyDescent="0.3">
      <c r="A15"/>
      <c r="B15" s="15">
        <f t="shared" ca="1" si="11"/>
        <v>18</v>
      </c>
      <c r="C15" s="16">
        <f t="shared" ref="C15:H15" ca="1" si="15">B15+1</f>
        <v>19</v>
      </c>
      <c r="D15" s="16">
        <f t="shared" ca="1" si="15"/>
        <v>20</v>
      </c>
      <c r="E15" s="16">
        <f t="shared" ca="1" si="15"/>
        <v>21</v>
      </c>
      <c r="F15" s="16">
        <f t="shared" ca="1" si="15"/>
        <v>22</v>
      </c>
      <c r="G15" s="16">
        <f t="shared" ca="1" si="15"/>
        <v>23</v>
      </c>
      <c r="H15" s="17">
        <f t="shared" ca="1" si="15"/>
        <v>24</v>
      </c>
      <c r="I15"/>
      <c r="J15" s="15">
        <f t="shared" ca="1" si="13"/>
        <v>22</v>
      </c>
      <c r="K15" s="16">
        <f t="shared" ref="K15:P15" ca="1" si="16">J15+1</f>
        <v>23</v>
      </c>
      <c r="L15" s="16">
        <f t="shared" ca="1" si="16"/>
        <v>24</v>
      </c>
      <c r="M15" s="16">
        <f t="shared" ca="1" si="16"/>
        <v>25</v>
      </c>
      <c r="N15" s="16">
        <f t="shared" ca="1" si="16"/>
        <v>26</v>
      </c>
      <c r="O15" s="16">
        <f t="shared" ca="1" si="16"/>
        <v>27</v>
      </c>
      <c r="P15" s="17">
        <f t="shared" ca="1" si="16"/>
        <v>28</v>
      </c>
      <c r="Q15"/>
      <c r="R15"/>
    </row>
    <row r="16" spans="1:21" ht="29.25" customHeight="1" x14ac:dyDescent="0.3">
      <c r="A16"/>
      <c r="B16" s="15">
        <f ca="1">IFERROR(IF(H15+1&gt;$D$10,"",H15+1),"")</f>
        <v>25</v>
      </c>
      <c r="C16" s="16">
        <f ca="1">IFERROR(IF(B16+1&gt;$D$10,"",B16+1),"")</f>
        <v>26</v>
      </c>
      <c r="D16" s="16">
        <f t="shared" ref="D16:H16" ca="1" si="17">IFERROR(IF(C16+1&gt;$D$10,"",C16+1),"")</f>
        <v>27</v>
      </c>
      <c r="E16" s="16">
        <f t="shared" ca="1" si="17"/>
        <v>28</v>
      </c>
      <c r="F16" s="16">
        <f t="shared" ca="1" si="17"/>
        <v>29</v>
      </c>
      <c r="G16" s="16">
        <f t="shared" ca="1" si="17"/>
        <v>30</v>
      </c>
      <c r="H16" s="17">
        <f t="shared" ca="1" si="17"/>
        <v>31</v>
      </c>
      <c r="I16"/>
      <c r="J16" s="15">
        <f ca="1">IFERROR(IF(P15+1&gt;$L$10,"",P15+1),"")</f>
        <v>29</v>
      </c>
      <c r="K16" s="16">
        <f ca="1">IFERROR(IF(J16+1&gt;$L$10,"",J16+1),"")</f>
        <v>30</v>
      </c>
      <c r="L16" s="16" t="str">
        <f t="shared" ref="L16:P16" ca="1" si="18">IFERROR(IF(K16+1&gt;$L$10,"",K16+1),"")</f>
        <v/>
      </c>
      <c r="M16" s="16" t="str">
        <f t="shared" ca="1" si="18"/>
        <v/>
      </c>
      <c r="N16" s="16" t="str">
        <f t="shared" ca="1" si="18"/>
        <v/>
      </c>
      <c r="O16" s="16" t="str">
        <f t="shared" ca="1" si="18"/>
        <v/>
      </c>
      <c r="P16" s="17" t="str">
        <f t="shared" ca="1" si="18"/>
        <v/>
      </c>
      <c r="Q16"/>
      <c r="R16"/>
    </row>
    <row r="17" spans="1:18" ht="29.25" customHeight="1" x14ac:dyDescent="0.3">
      <c r="A17"/>
      <c r="B17" s="18" t="str">
        <f ca="1">IFERROR(IF(H16+1&gt;$D$10,"",H16+1),"")</f>
        <v/>
      </c>
      <c r="C17" s="19" t="str">
        <f ca="1">IFERROR(IF(B17+1&gt;$D$10,"",B17+1),"")</f>
        <v/>
      </c>
      <c r="D17" s="19" t="str">
        <f t="shared" ref="D17:H17" ca="1" si="19">IFERROR(IF(C17+1&gt;$D$10,"",C17+1),"")</f>
        <v/>
      </c>
      <c r="E17" s="19" t="str">
        <f t="shared" ca="1" si="19"/>
        <v/>
      </c>
      <c r="F17" s="19" t="str">
        <f t="shared" ca="1" si="19"/>
        <v/>
      </c>
      <c r="G17" s="19" t="str">
        <f t="shared" ca="1" si="19"/>
        <v/>
      </c>
      <c r="H17" s="20" t="str">
        <f t="shared" ca="1" si="19"/>
        <v/>
      </c>
      <c r="I17"/>
      <c r="J17" s="18" t="str">
        <f ca="1">IFERROR(IF(P16+1&gt;$L$10,"",P16+1),"")</f>
        <v/>
      </c>
      <c r="K17" s="19" t="str">
        <f ca="1">IFERROR(IF(J17+1&gt;$L$10,"",J17+1),"")</f>
        <v/>
      </c>
      <c r="L17" s="19" t="str">
        <f t="shared" ref="L17:P17" ca="1" si="20">IFERROR(IF(K17+1&gt;$L$10,"",K17+1),"")</f>
        <v/>
      </c>
      <c r="M17" s="19" t="str">
        <f t="shared" ca="1" si="20"/>
        <v/>
      </c>
      <c r="N17" s="19" t="str">
        <f t="shared" ca="1" si="20"/>
        <v/>
      </c>
      <c r="O17" s="19" t="str">
        <f t="shared" ca="1" si="20"/>
        <v/>
      </c>
      <c r="P17" s="20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Skapa en terminskalender i det här kalkylbladet. Ange år i cell R4, startdatum i cell R6 och slutdatum i cell R8. En fyra månaders kalender uppdateras automatiskt" sqref="A1" xr:uid="{00000000-0002-0000-0300-000000000000}"/>
    <dataValidation allowBlank="1" showInputMessage="1" showErrorMessage="1" prompt="Ange år i cellen nedan" sqref="R3" xr:uid="{00000000-0002-0000-0300-000001000000}"/>
    <dataValidation allowBlank="1" showInputMessage="1" showErrorMessage="1" prompt="Ange år i den här cellen" sqref="R4" xr:uid="{00000000-0002-0000-0300-000002000000}"/>
    <dataValidation allowBlank="1" showInputMessage="1" showErrorMessage="1" prompt="Ange startdatum i cellen nedan" sqref="R5" xr:uid="{00000000-0002-0000-0300-000003000000}"/>
    <dataValidation allowBlank="1" showInputMessage="1" showErrorMessage="1" prompt="Ange startdatum i den här cellen" sqref="R6" xr:uid="{00000000-0002-0000-0300-000004000000}"/>
    <dataValidation allowBlank="1" showInputMessage="1" showErrorMessage="1" prompt="Ange slutdatum i cellen nedan" sqref="R7" xr:uid="{00000000-0002-0000-0300-000005000000}"/>
    <dataValidation allowBlank="1" showInputMessage="1" showErrorMessage="1" prompt="Ange slutdatum i den här cellen" sqref="R8" xr:uid="{00000000-0002-0000-0300-000006000000}"/>
    <dataValidation allowBlank="1" showInputMessage="1" showErrorMessage="1" prompt="Kalendern för den här månaden finns i cellerna B3 till H9 nedan. Nästa månad finns i cellerna J3 till P9. Den tredje månaden finns i cellerna B11 till H17. Den fjärde månaden finns i cellerna J11 till P17" sqref="B2:C2" xr:uid="{00000000-0002-0000-0300-000007000000}"/>
    <dataValidation allowBlank="1" showInputMessage="1" showErrorMessage="1" prompt="Cellerna B3 till H3 innehåller namn på veckodagarna för månaden ovan. Den här cellen innehåller veckans första dag" sqref="B3 J3 B11 J11" xr:uid="{00000000-0002-0000-0300-000008000000}"/>
    <dataValidation allowBlank="1" showInputMessage="1" showErrorMessage="1" prompt="Kalenderdagar för den här månaden uppdateras automatiskt i cellerna B4 till H9. Datum med måldatum markeras med RGB-färg R = 222, G = 56, B = 0  " sqref="B4" xr:uid="{00000000-0002-0000-0300-000009000000}"/>
    <dataValidation allowBlank="1" showInputMessage="1" showErrorMessage="1" prompt="Kalendern för den här månaden finns i cellerna nedan. Cellerna J3 till P3 innehåller namn på veckodagarna för den här kalendern" sqref="J2:K2" xr:uid="{00000000-0002-0000-0300-00000A000000}"/>
    <dataValidation allowBlank="1" showInputMessage="1" showErrorMessage="1" prompt="Kalenderdagar för den här månaden uppdateras automatiskt i cellerna J4 till P9. Datum med måldatum markeras med RGB-färg R = 222, G = 56, B = 0  " sqref="J4" xr:uid="{00000000-0002-0000-0300-00000C000000}"/>
    <dataValidation allowBlank="1" showInputMessage="1" showErrorMessage="1" prompt="Kalendern för den här månaden finns i cellerna nedan. Cellerna B11 till H11 innehåller namn på veckodagarna för den här kalendern" sqref="B10:C10" xr:uid="{00000000-0002-0000-0300-00000D000000}"/>
    <dataValidation allowBlank="1" showInputMessage="1" showErrorMessage="1" prompt="Kalenderdagar för den här månaden uppdateras automatiskt i cellerna B12 till H17. Datum med måldatum markeras med RGB-färg R = 222, G = 56, B = 0  " sqref="B12" xr:uid="{00000000-0002-0000-0300-00000E000000}"/>
    <dataValidation allowBlank="1" showInputMessage="1" showErrorMessage="1" prompt="Kalenderdagar för den här månaden finns i cellerna nedan. Cellerna J11 till P11 innehåller namn på veckodagarna för den här kalendern_x000a_" sqref="J10:K10" xr:uid="{00000000-0002-0000-0300-00000F000000}"/>
    <dataValidation allowBlank="1" showInputMessage="1" showErrorMessage="1" prompt="Kalenderdagar för den här månaden uppdateras automatiskt i cellerna J12 till P17. Datum med måldatum markeras med RGB-färg R = 222, G = 56, B = 0  " sqref="J12" xr:uid="{00000000-0002-0000-0300-000010000000}"/>
    <dataValidation allowBlank="1" showInputMessage="1" showErrorMessage="1" prompt="TIPS FÖR TERMINSKALENDER:_x000a__x000a_Ange år, startdatum och slutdatum för att visa ett fyra månaders schema._x000a__x000a_Dagar med måldatum visas med R = 222, G = 56, B = 0" sqref="S4:S9" xr:uid="{00000000-0002-0000-0300-000011000000}"/>
    <dataValidation allowBlank="1" showInputMessage="1" showErrorMessage="1" prompt="Formeln för att generera vissa dagar i månaden finns i den här cellen. Ta inte bort det här innehållet" sqref="D2 L2 D10 L10" xr:uid="{00000000-0002-0000-0300-000012000000}"/>
    <dataValidation allowBlank="1" showInputMessage="1" showErrorMessage="1" prompt="Formeln för att generera vissa veckor i månaden finns i den här cellen. Ta inte bort det här innehållet" sqref="E2 M2 E10 M10" xr:uid="{00000000-0002-0000-0300-000013000000}"/>
    <dataValidation allowBlank="1" showInputMessage="1" showErrorMessage="1" prompt="Den här cellen innehåller kalkylbladets rubrik. En fyra månaders kalender finns i cellerna nedan. Tips finns i cell S4" sqref="B1:P1" xr:uid="{00000000-0002-0000-03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 "&amp;$B$10&amp;" "&amp;$R$4)&gt;=$R$6)*(DATEVALUE(B12&amp;" "&amp;$B$10&amp;" "&amp;$R$4)&lt;=$R$8)*(MATCH(DATEVALUE(B12&amp;" "&amp;$B$10&amp;" "&amp;$R$4),Måldatum!$G:$G,0)&gt;0)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 "&amp;$J$10&amp;" "&amp;$R$4)&gt;=$R$6)*(DATEVALUE(J12&amp;" "&amp;$J$10&amp;" "&amp;$R$4)&lt;=$R$8)*(MATCH(DATEVALUE(J12&amp;" "&amp;$J$10&amp;" "&amp;$R$4),Måldatum!$G:$G,0)&gt;0)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 "&amp;$B$2&amp;" "&amp;$R$4)&gt;=$R$6)*(DATEVALUE(B4&amp;" "&amp;$B$2&amp;" "&amp;$R$4)&lt;=$R$8)*(MATCH(DATEVALUE(B4&amp;" "&amp;$B$2&amp;" "&amp;$R$4),Måldatum!$G:$G,0))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 "&amp;$J$2&amp;" "&amp;$R$4)&gt;=$R$6)*(DATEVALUE(J4&amp;" "&amp;$J$2&amp;" "&amp;$R$4)&lt;=$R$8)*(MATCH(DATEVALUE(J4&amp;" "&amp;$J$2&amp;" "&amp;$R$4),Måldatum!$G:$G,0)&gt;0)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23</vt:i4>
      </vt:variant>
    </vt:vector>
  </HeadingPairs>
  <TitlesOfParts>
    <vt:vector size="27" baseType="lpstr">
      <vt:lpstr>Lektionslista</vt:lpstr>
      <vt:lpstr>Måldatum</vt:lpstr>
      <vt:lpstr>Veckoschema</vt:lpstr>
      <vt:lpstr>Terminskalender</vt:lpstr>
      <vt:lpstr>KolumnRubrikOmråde1..H9.4</vt:lpstr>
      <vt:lpstr>KolumnRubrikOmråde2..P9.4</vt:lpstr>
      <vt:lpstr>KolumnRubrikOmråde3..H17.4</vt:lpstr>
      <vt:lpstr>KolumnRubrikOmråde4..P17.4</vt:lpstr>
      <vt:lpstr>KolumnRubrikOmråde5..R4.4</vt:lpstr>
      <vt:lpstr>KolumnRubrikOmråde6..R6.4</vt:lpstr>
      <vt:lpstr>KolumnRubrikOmråde7.R8.4</vt:lpstr>
      <vt:lpstr>Lektionslista</vt:lpstr>
      <vt:lpstr>Rubrik1</vt:lpstr>
      <vt:lpstr>Rubrik2</vt:lpstr>
      <vt:lpstr>Rubrik3</vt:lpstr>
      <vt:lpstr>SchemaSlut</vt:lpstr>
      <vt:lpstr>SchemaStart</vt:lpstr>
      <vt:lpstr>SchemaTermin</vt:lpstr>
      <vt:lpstr>SchemaÅr</vt:lpstr>
      <vt:lpstr>Lektionslista!Utskriftsområde</vt:lpstr>
      <vt:lpstr>Måldatum!Utskriftsområde</vt:lpstr>
      <vt:lpstr>Terminskalender!Utskriftsområde</vt:lpstr>
      <vt:lpstr>Veckoschema!Utskriftsområde</vt:lpstr>
      <vt:lpstr>Lektionslista!Utskriftsrubriker</vt:lpstr>
      <vt:lpstr>Måldatum!Utskriftsrubriker</vt:lpstr>
      <vt:lpstr>Veckoschema!Utskriftsrubriker</vt:lpstr>
      <vt:lpstr>Veckodagar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terms:created xsi:type="dcterms:W3CDTF">2018-03-21T08:11:08Z</dcterms:created>
  <dcterms:modified xsi:type="dcterms:W3CDTF">2019-05-08T10:44:04Z</dcterms:modified>
  <cp:version/>
</cp:coreProperties>
</file>