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PODACI" sheetId="1" r:id="rId1"/>
    <sheet name="MERE" sheetId="2" r:id="rId2"/>
    <sheet name="TELESNA TEŽINA i BMI" sheetId="3" r:id="rId3"/>
    <sheet name="TELESNA TEŽINA I MAST" sheetId="4" r:id="rId4"/>
  </sheets>
  <definedNames>
    <definedName name="CentimetriVisine">PODACI!$L$3</definedName>
    <definedName name="MetriVisine">PODACI!$L$2</definedName>
    <definedName name="Naslov1">Podaci[[#Headers],[Datum]]</definedName>
    <definedName name="OblastNasovaReda1..L4">PODACI!$K$2</definedName>
    <definedName name="OpsBMI">OFFSET(Podaci[[#Headers],[Procenjeni indeks telesne mase (BMI)]],1,0,COUNTA(Podaci[Datum]))</definedName>
    <definedName name="OpsDatuma">OFFSET(Podaci[[#Headers],[Datum]],1,0,COUNTA(Podaci[Datum]))</definedName>
    <definedName name="OpsGrudi">OFFSET(Podaci[[#Headers],[Grudi (cm)]],1,0,COUNTA(Podaci[Datum]))</definedName>
    <definedName name="OpsITT">OFFSET(Podaci[[#Headers],[Procenjena telesna težina bez masti]],1,0,COUNTA(Podaci[Datum]))</definedName>
    <definedName name="OpsKukova">OFFSET(Podaci[[#Headers],[Kukovi (cm)]],1,0,COUNTA(Podaci[Datum]))</definedName>
    <definedName name="OpsPMT">OFFSET(Podaci[[#Headers],[Procenjeni procenat telesne masti]],1,0,COUNTA(Podaci[Datum]))</definedName>
    <definedName name="OpsPodlaktice">OFFSET(Podaci[[#Headers],[Podlaktica (cm)]],1,0,COUNTA(Podaci[Datum]))</definedName>
    <definedName name="OpsRučnogZgloba">OFFSET(Podaci[[#Headers],[Ručni zglob (cm)]],1,0,COUNTA(Podaci[Datum]))</definedName>
    <definedName name="OpsStruka">OFFSET(Podaci[[#Headers],[Struk (cm)]],1,0,COUNTA(Podaci[Datum]))</definedName>
    <definedName name="OpsTežine">OFFSET(Podaci[[#Headers],[Telesna težina (kg)]],1,0,COUNTA(Podaci[Datum]))</definedName>
    <definedName name="OpsTMT">OFFSET(Podaci[[#Headers],[Procenjena težina telesne masti]],1,0,COUNTA(Podaci[Datum]))</definedName>
    <definedName name="_xlnm.Print_Titles" localSheetId="0">PODACI!$6:$6</definedName>
    <definedName name="UkupnaVisina">PODACI!$L$4</definedName>
  </definedNames>
  <calcPr calcId="171027"/>
</workbook>
</file>

<file path=xl/calcChain.xml><?xml version="1.0" encoding="utf-8"?>
<calcChain xmlns="http://schemas.openxmlformats.org/spreadsheetml/2006/main">
  <c r="I8" i="1" l="1"/>
  <c r="J8" i="1" s="1"/>
  <c r="K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7" i="1"/>
  <c r="J7" i="1" s="1"/>
  <c r="K7" i="1" s="1"/>
  <c r="L4" i="1"/>
  <c r="L8" i="1" s="1"/>
  <c r="L7" i="1" l="1"/>
  <c r="L12" i="1"/>
  <c r="L11" i="1"/>
  <c r="L10" i="1"/>
  <c r="L9" i="1"/>
  <c r="B7" i="1"/>
  <c r="B8" i="1"/>
  <c r="B9" i="1"/>
  <c r="B10" i="1"/>
  <c r="B11" i="1"/>
  <c r="B12" i="1"/>
</calcChain>
</file>

<file path=xl/sharedStrings.xml><?xml version="1.0" encoding="utf-8"?>
<sst xmlns="http://schemas.openxmlformats.org/spreadsheetml/2006/main" count="16" uniqueCount="16">
  <si>
    <r>
      <t xml:space="preserve">Grafikon fitnes napretka </t>
    </r>
    <r>
      <rPr>
        <b/>
        <i/>
        <sz val="12"/>
        <color theme="3"/>
        <rFont val="Century Gothic"/>
        <family val="2"/>
        <scheme val="major"/>
      </rPr>
      <t>za</t>
    </r>
    <r>
      <rPr>
        <b/>
        <sz val="22"/>
        <color theme="3"/>
        <rFont val="Century Gothic"/>
        <family val="2"/>
        <scheme val="major"/>
      </rPr>
      <t xml:space="preserve"> ŽENE</t>
    </r>
  </si>
  <si>
    <t>Uputstva: Ažurirajte podatke o visini u ćelijama L2 i L3 sa desne strane. Zamenite uzorak podataka u prvih sedam kolona tabele „Podaci“ ispod. Poslednje četiri (sive) kolone izračunavaju se automatski. Proveravajte napredak za stavke MERE, TELESNA TEŽINA I BMI i TELESNA TEŽINA I MAST na odgovarajućim grafikonima i radnim listovima u ovoj radnoj svesci.</t>
  </si>
  <si>
    <t>Datum</t>
  </si>
  <si>
    <t>Telesna težina (kg)</t>
  </si>
  <si>
    <t>Grudi (cm)</t>
  </si>
  <si>
    <t>Struk (cm)</t>
  </si>
  <si>
    <t>Kukovi (cm)</t>
  </si>
  <si>
    <t>Ručni zglob (cm)</t>
  </si>
  <si>
    <t>Podlaktica (cm)</t>
  </si>
  <si>
    <t>Procenjena telesna težina bez masti</t>
  </si>
  <si>
    <t>Procenjena težina telesne masti</t>
  </si>
  <si>
    <t>Visina (m)</t>
  </si>
  <si>
    <t>Visina (cm)</t>
  </si>
  <si>
    <t>Ukupno (cm)</t>
  </si>
  <si>
    <t>Procenjeni procenat telesne masti</t>
  </si>
  <si>
    <t>Procenjeni indeks telesne mase (BMI)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</si>
</sst>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_ ;\-#,##0\ "/>
    <numFmt numFmtId="165" formatCode="#,##0.00_ ;\-#,##0.00\ "/>
  </numFmts>
  <fonts count="22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2"/>
      <color theme="3"/>
      <name val="Century Gothic"/>
      <family val="2"/>
      <scheme val="major"/>
    </font>
    <font>
      <b/>
      <i/>
      <sz val="12"/>
      <color theme="3"/>
      <name val="Century Gothic"/>
      <family val="2"/>
      <scheme val="major"/>
    </font>
    <font>
      <sz val="11"/>
      <name val="Corbel"/>
      <family val="2"/>
      <scheme val="minor"/>
    </font>
    <font>
      <sz val="18"/>
      <color theme="3"/>
      <name val="Century Gothic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Protection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Protection="0">
      <alignment horizontal="left" vertical="center" indent="1"/>
    </xf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4" fontId="6" fillId="0" borderId="0">
      <alignment wrapText="1"/>
    </xf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14" fillId="9" borderId="5" applyNumberFormat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10" borderId="7" applyNumberFormat="0" applyAlignment="0" applyProtection="0"/>
    <xf numFmtId="0" fontId="18" fillId="0" borderId="0" applyNumberFormat="0" applyFill="0" applyBorder="0" applyAlignment="0" applyProtection="0"/>
    <xf numFmtId="0" fontId="6" fillId="11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2">
    <xf numFmtId="0" fontId="0" fillId="0" borderId="0" xfId="0">
      <alignment wrapText="1"/>
    </xf>
    <xf numFmtId="0" fontId="3" fillId="0" borderId="0" xfId="0" applyFont="1">
      <alignment wrapText="1"/>
    </xf>
    <xf numFmtId="0" fontId="0" fillId="2" borderId="1" xfId="0" applyFont="1" applyFill="1" applyBorder="1" applyAlignment="1">
      <alignment horizontal="left" vertical="center" indent="3"/>
    </xf>
    <xf numFmtId="0" fontId="4" fillId="0" borderId="0" xfId="1" applyAlignment="1">
      <alignment horizontal="left" vertical="center"/>
    </xf>
    <xf numFmtId="0" fontId="0" fillId="0" borderId="1" xfId="0" applyFont="1" applyBorder="1" applyAlignment="1">
      <alignment horizontal="left" vertical="center" indent="3"/>
    </xf>
    <xf numFmtId="0" fontId="0" fillId="4" borderId="0" xfId="0" applyFont="1" applyFill="1" applyBorder="1">
      <alignment wrapText="1"/>
    </xf>
    <xf numFmtId="164" fontId="0" fillId="0" borderId="1" xfId="3" applyFont="1" applyBorder="1">
      <alignment horizontal="left" vertical="center" indent="1"/>
    </xf>
    <xf numFmtId="164" fontId="0" fillId="2" borderId="1" xfId="3" applyFont="1" applyFill="1" applyBorder="1">
      <alignment horizontal="left" vertical="center" indent="1"/>
    </xf>
    <xf numFmtId="14" fontId="6" fillId="0" borderId="0" xfId="7" applyFont="1">
      <alignment wrapText="1"/>
    </xf>
    <xf numFmtId="165" fontId="6" fillId="0" borderId="0" xfId="2" applyFont="1" applyFill="1" applyBorder="1" applyAlignment="1">
      <alignment wrapText="1"/>
    </xf>
    <xf numFmtId="165" fontId="6" fillId="3" borderId="0" xfId="2" applyFont="1" applyFill="1" applyBorder="1" applyAlignment="1">
      <alignment wrapText="1"/>
    </xf>
    <xf numFmtId="0" fontId="0" fillId="0" borderId="0" xfId="0" applyFont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um" xfId="7"/>
    <cellStyle name="Explanatory Text" xfId="22" builtinId="53" customBuiltin="1"/>
    <cellStyle name="Good" xfId="12" builtinId="26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24">
    <dxf>
      <numFmt numFmtId="165" formatCode="#,##0.00_ ;\-#,##0.00\ 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family val="2"/>
        <scheme val="minor"/>
      </font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PODACI!$D$6</c:f>
              <c:strCache>
                <c:ptCount val="1"/>
                <c:pt idx="0">
                  <c:v>Grudi (cm)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PODACI!$B$7:$B$12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PODACI!$D$7:$D$12</c:f>
              <c:numCache>
                <c:formatCode>#,##0.00_ ;\-#,##0.00\ </c:formatCode>
                <c:ptCount val="6"/>
                <c:pt idx="0">
                  <c:v>78.7</c:v>
                </c:pt>
                <c:pt idx="1">
                  <c:v>78.7</c:v>
                </c:pt>
                <c:pt idx="2">
                  <c:v>78.7</c:v>
                </c:pt>
                <c:pt idx="3">
                  <c:v>78.7</c:v>
                </c:pt>
                <c:pt idx="4">
                  <c:v>78.7</c:v>
                </c:pt>
                <c:pt idx="5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1-44BB-AB4B-6099B36D52D1}"/>
            </c:ext>
          </c:extLst>
        </c:ser>
        <c:ser>
          <c:idx val="1"/>
          <c:order val="1"/>
          <c:tx>
            <c:strRef>
              <c:f>PODACI!$E$6</c:f>
              <c:strCache>
                <c:ptCount val="1"/>
                <c:pt idx="0">
                  <c:v>Struk (cm)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PODACI!$B$7:$B$12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PODACI!$E$7:$E$12</c:f>
              <c:numCache>
                <c:formatCode>#,##0.00_ ;\-#,##0.00\ </c:formatCode>
                <c:ptCount val="6"/>
                <c:pt idx="0">
                  <c:v>66.040000000000006</c:v>
                </c:pt>
                <c:pt idx="1">
                  <c:v>66.040000000000006</c:v>
                </c:pt>
                <c:pt idx="2">
                  <c:v>66.040000000000006</c:v>
                </c:pt>
                <c:pt idx="3">
                  <c:v>66.040000000000006</c:v>
                </c:pt>
                <c:pt idx="4">
                  <c:v>66.040000000000006</c:v>
                </c:pt>
                <c:pt idx="5">
                  <c:v>66.040000000000006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1-44BB-AB4B-6099B36D52D1}"/>
            </c:ext>
          </c:extLst>
        </c:ser>
        <c:ser>
          <c:idx val="2"/>
          <c:order val="2"/>
          <c:tx>
            <c:strRef>
              <c:f>PODACI!$F$6</c:f>
              <c:strCache>
                <c:ptCount val="1"/>
                <c:pt idx="0">
                  <c:v>Kukovi (cm)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PODACI!$B$7:$B$12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PODACI!$F$7:$F$12</c:f>
              <c:numCache>
                <c:formatCode>#,##0.00_ ;\-#,##0.00\ </c:formatCode>
                <c:ptCount val="6"/>
                <c:pt idx="0">
                  <c:v>88.9</c:v>
                </c:pt>
                <c:pt idx="1">
                  <c:v>88.9</c:v>
                </c:pt>
                <c:pt idx="2">
                  <c:v>88.9</c:v>
                </c:pt>
                <c:pt idx="3">
                  <c:v>88.9</c:v>
                </c:pt>
                <c:pt idx="4">
                  <c:v>88.9</c:v>
                </c:pt>
                <c:pt idx="5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1-44BB-AB4B-6099B36D52D1}"/>
            </c:ext>
          </c:extLst>
        </c:ser>
        <c:ser>
          <c:idx val="3"/>
          <c:order val="3"/>
          <c:tx>
            <c:strRef>
              <c:f>PODACI!$G$6</c:f>
              <c:strCache>
                <c:ptCount val="1"/>
                <c:pt idx="0">
                  <c:v>Ručni zglob (cm)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PODACI!$B$7:$B$12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PODACI!$G$7:$G$12</c:f>
              <c:numCache>
                <c:formatCode>#,##0.00_ ;\-#,##0.00\ </c:formatCode>
                <c:ptCount val="6"/>
                <c:pt idx="0">
                  <c:v>15.24</c:v>
                </c:pt>
                <c:pt idx="1">
                  <c:v>15.24</c:v>
                </c:pt>
                <c:pt idx="2">
                  <c:v>15.24</c:v>
                </c:pt>
                <c:pt idx="3">
                  <c:v>15.24</c:v>
                </c:pt>
                <c:pt idx="4">
                  <c:v>15.24</c:v>
                </c:pt>
                <c:pt idx="5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A1-44BB-AB4B-6099B36D52D1}"/>
            </c:ext>
          </c:extLst>
        </c:ser>
        <c:ser>
          <c:idx val="4"/>
          <c:order val="4"/>
          <c:tx>
            <c:strRef>
              <c:f>PODACI!$H$6</c:f>
              <c:strCache>
                <c:ptCount val="1"/>
                <c:pt idx="0">
                  <c:v>Podlaktica (cm)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PODACI!$B$7:$B$12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PODACI!$H$7:$H$12</c:f>
              <c:numCache>
                <c:formatCode>#,##0.00_ ;\-#,##0.00\ </c:formatCode>
                <c:ptCount val="6"/>
                <c:pt idx="0">
                  <c:v>24.13</c:v>
                </c:pt>
                <c:pt idx="1">
                  <c:v>24.13</c:v>
                </c:pt>
                <c:pt idx="2">
                  <c:v>24.13</c:v>
                </c:pt>
                <c:pt idx="3">
                  <c:v>24.13</c:v>
                </c:pt>
                <c:pt idx="4">
                  <c:v>24.13</c:v>
                </c:pt>
                <c:pt idx="5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A1-44BB-AB4B-6099B36D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6000"/>
        <c:axId val="133146016"/>
      </c:lineChart>
      <c:dateAx>
        <c:axId val="1325960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6016"/>
        <c:crosses val="autoZero"/>
        <c:auto val="1"/>
        <c:lblOffset val="100"/>
        <c:baseTimeUnit val="days"/>
      </c:dateAx>
      <c:valAx>
        <c:axId val="1331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TELESNA TEŽINA</a:t>
            </a:r>
            <a:r>
              <a:rPr lang="en-US" baseline="0"/>
              <a:t> i BMI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PODACI!$C$6</c:f>
              <c:strCache>
                <c:ptCount val="1"/>
                <c:pt idx="0">
                  <c:v>Telesna težina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PODACI!$B$7:$B$12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PODACI!$C$7:$C$12</c:f>
              <c:numCache>
                <c:formatCode>#,##0.00_ ;\-#,##0.00\ </c:formatCode>
                <c:ptCount val="6"/>
                <c:pt idx="0">
                  <c:v>58.5</c:v>
                </c:pt>
                <c:pt idx="1">
                  <c:v>58.5</c:v>
                </c:pt>
                <c:pt idx="2">
                  <c:v>58.5</c:v>
                </c:pt>
                <c:pt idx="3">
                  <c:v>58.5</c:v>
                </c:pt>
                <c:pt idx="4">
                  <c:v>58.5</c:v>
                </c:pt>
                <c:pt idx="5">
                  <c:v>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080400"/>
        <c:axId val="132443856"/>
      </c:barChart>
      <c:lineChart>
        <c:grouping val="standard"/>
        <c:varyColors val="0"/>
        <c:ser>
          <c:idx val="2"/>
          <c:order val="1"/>
          <c:tx>
            <c:strRef>
              <c:f>PODACI!$L$6</c:f>
              <c:strCache>
                <c:ptCount val="1"/>
                <c:pt idx="0">
                  <c:v>Procenjeni indeks telesne mase (BMI)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PODACI!$B$7:$B$12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PODACI!$L$7:$L$12</c:f>
              <c:numCache>
                <c:formatCode>#,##0.00_ ;\-#,##0.00\ </c:formatCode>
                <c:ptCount val="6"/>
                <c:pt idx="0">
                  <c:v>20.727040816326532</c:v>
                </c:pt>
                <c:pt idx="1">
                  <c:v>20.727040816326532</c:v>
                </c:pt>
                <c:pt idx="2">
                  <c:v>20.727040816326532</c:v>
                </c:pt>
                <c:pt idx="3">
                  <c:v>20.727040816326532</c:v>
                </c:pt>
                <c:pt idx="4">
                  <c:v>20.727040816326532</c:v>
                </c:pt>
                <c:pt idx="5">
                  <c:v>20.727040816326532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47696"/>
        <c:axId val="132446288"/>
      </c:lineChart>
      <c:dateAx>
        <c:axId val="1330804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43856"/>
        <c:crosses val="autoZero"/>
        <c:auto val="1"/>
        <c:lblOffset val="100"/>
        <c:baseTimeUnit val="days"/>
      </c:dateAx>
      <c:valAx>
        <c:axId val="13244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0400"/>
        <c:crosses val="autoZero"/>
        <c:crossBetween val="between"/>
      </c:valAx>
      <c:valAx>
        <c:axId val="132446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BMI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47696"/>
        <c:crosses val="max"/>
        <c:crossBetween val="between"/>
      </c:valAx>
      <c:dateAx>
        <c:axId val="1324476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24462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TELESNA TEŽINA I MAST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PODACI!$J$6</c:f>
              <c:strCache>
                <c:ptCount val="1"/>
                <c:pt idx="0">
                  <c:v>Procenjena težina telesne masti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PODACI!$B$7:$B$12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PODACI!$J$7:$J$12</c:f>
              <c:numCache>
                <c:formatCode>#,##0.00_ ;\-#,##0.00\ </c:formatCode>
                <c:ptCount val="6"/>
                <c:pt idx="0">
                  <c:v>14.669293845923569</c:v>
                </c:pt>
                <c:pt idx="1">
                  <c:v>14.669293845923569</c:v>
                </c:pt>
                <c:pt idx="2">
                  <c:v>14.669293845923569</c:v>
                </c:pt>
                <c:pt idx="3">
                  <c:v>14.669293845923569</c:v>
                </c:pt>
                <c:pt idx="4">
                  <c:v>14.669293845923569</c:v>
                </c:pt>
                <c:pt idx="5">
                  <c:v>14.669293845923569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083160"/>
        <c:axId val="134150160"/>
      </c:barChart>
      <c:lineChart>
        <c:grouping val="standard"/>
        <c:varyColors val="0"/>
        <c:ser>
          <c:idx val="1"/>
          <c:order val="1"/>
          <c:tx>
            <c:strRef>
              <c:f>PODACI!$K$6</c:f>
              <c:strCache>
                <c:ptCount val="1"/>
                <c:pt idx="0">
                  <c:v>Procenjeni procenat telesne masti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PODACI!$B$7:$B$12</c:f>
              <c:numCache>
                <c:formatCode>m/d/yyyy</c:formatCode>
                <c:ptCount val="6"/>
                <c:pt idx="0">
                  <c:v>43226</c:v>
                </c:pt>
                <c:pt idx="1">
                  <c:v>43231</c:v>
                </c:pt>
                <c:pt idx="2">
                  <c:v>43236</c:v>
                </c:pt>
                <c:pt idx="3">
                  <c:v>43241</c:v>
                </c:pt>
                <c:pt idx="4">
                  <c:v>43246</c:v>
                </c:pt>
                <c:pt idx="5">
                  <c:v>43251</c:v>
                </c:pt>
              </c:numCache>
            </c:numRef>
          </c:cat>
          <c:val>
            <c:numRef>
              <c:f>PODACI!$K$7:$K$12</c:f>
              <c:numCache>
                <c:formatCode>#,##0.00_ ;\-#,##0.00\ </c:formatCode>
                <c:ptCount val="6"/>
                <c:pt idx="0">
                  <c:v>25.075715975937726</c:v>
                </c:pt>
                <c:pt idx="1">
                  <c:v>25.075715975937726</c:v>
                </c:pt>
                <c:pt idx="2">
                  <c:v>25.075715975937726</c:v>
                </c:pt>
                <c:pt idx="3">
                  <c:v>25.075715975937726</c:v>
                </c:pt>
                <c:pt idx="4">
                  <c:v>25.075715975937726</c:v>
                </c:pt>
                <c:pt idx="5">
                  <c:v>25.075715975937726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38736"/>
        <c:axId val="133532208"/>
      </c:lineChart>
      <c:dateAx>
        <c:axId val="1330831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50160"/>
        <c:crosses val="autoZero"/>
        <c:auto val="1"/>
        <c:lblOffset val="100"/>
        <c:baseTimeUnit val="days"/>
      </c:dateAx>
      <c:valAx>
        <c:axId val="1341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3160"/>
        <c:crosses val="autoZero"/>
        <c:crossBetween val="between"/>
      </c:valAx>
      <c:valAx>
        <c:axId val="1335322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procenat telesne masti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8736"/>
        <c:crosses val="max"/>
        <c:crossBetween val="between"/>
      </c:valAx>
      <c:dateAx>
        <c:axId val="133538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3532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4" tint="-0.249977111117893"/>
  </sheetPr>
  <sheetViews>
    <sheetView zoomScale="125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-0.249977111117893"/>
  </sheetPr>
  <sheetViews>
    <sheetView zoomScale="125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8" tint="-0.249977111117893"/>
  </sheetPr>
  <sheetViews>
    <sheetView zoomScale="125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kon 1" descr="Grafikon „Mere“ prikazuje varijacije u obimu grudi, struka, kukova, ručnog zgloba i podlaktice tokom vremen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kon 1" descr="Grafikon „Telesna težina i indeks telesne mase“ prikazuje varijacije u odnosu telesne težine i procenjenog indeksa telesne mase tokom vremen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kon 1" descr="Grafikon „Telesna težina i mast“ prikazuje varijacije u odnosu telesne težine i procenjenog procenta telesne masti tokom vremen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Podaci" displayName="Podaci" ref="B6:L12" headerRowDxfId="23" dataDxfId="22">
  <autoFilter ref="B6:L12"/>
  <tableColumns count="11">
    <tableColumn id="1" name="Datum" totalsRowLabel="Zbir" dataDxfId="21" totalsRowDxfId="20" dataCellStyle="Datum"/>
    <tableColumn id="2" name="Telesna težina (kg)" dataDxfId="19" totalsRowDxfId="18"/>
    <tableColumn id="3" name="Grudi (cm)" dataDxfId="17" totalsRowDxfId="16"/>
    <tableColumn id="4" name="Struk (cm)" dataDxfId="15" totalsRowDxfId="14"/>
    <tableColumn id="5" name="Kukovi (cm)" dataDxfId="13" totalsRowDxfId="12"/>
    <tableColumn id="6" name="Ručni zglob (cm)" dataDxfId="11" totalsRowDxfId="10"/>
    <tableColumn id="7" name="Podlaktica (cm)" dataDxfId="9" totalsRowDxfId="8"/>
    <tableColumn id="8" name="Procenjena telesna težina bez masti" dataDxfId="7" totalsRowDxfId="6">
      <calculatedColumnFormula>((((Podaci[[#This Row],[Telesna težina (kg)]]/0.45359)*0.732)+ 8.987)+((Podaci[[#This Row],[Ručni zglob (cm)]]/2.54)/3.14)-((Podaci[[#This Row],[Struk (cm)]]/2.54)*0.157)-((Podaci[[#This Row],[Kukovi (cm)]]/2.54)*0.249)+((Podaci[[#This Row],[Podlaktica (cm)]]/2.54)*0.434))*0.45359</calculatedColumnFormula>
    </tableColumn>
    <tableColumn id="9" name="Procenjena težina telesne masti" dataDxfId="5" totalsRowDxfId="4">
      <calculatedColumnFormula>Podaci[[#This Row],[Telesna težina (kg)]]-Podaci[[#This Row],[Procenjena telesna težina bez masti]]</calculatedColumnFormula>
    </tableColumn>
    <tableColumn id="10" name="Procenjeni procenat telesne masti" dataDxfId="3" totalsRowDxfId="2">
      <calculatedColumnFormula>(Podaci[[#This Row],[Procenjena težina telesne masti]]*100)/Podaci[[#This Row],[Telesna težina (kg)]]</calculatedColumnFormula>
    </tableColumn>
    <tableColumn id="11" name="Procenjeni indeks telesne mase (BMI)" totalsRowFunction="sum" dataDxfId="1" totalsRowDxfId="0">
      <calculatedColumnFormula>C7/(UkupnaVisina/100)^2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U ovu tabelu unesite datum, težinu i obime grudi, struka, kukova, ručnog zgloba i podlaktice. Poslednje 4 kolone izračunavaju se automatski."/>
    </ext>
  </extLst>
</table>
</file>

<file path=xl/theme/theme1.xml><?xml version="1.0" encoding="utf-8"?>
<a:theme xmlns:a="http://schemas.openxmlformats.org/drawingml/2006/main" name="Fixed asset record">
  <a:themeElements>
    <a:clrScheme name="Fitness and weight loss chart for men (metric)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tness and weight loss chart for men (metric)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L1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4.25" style="1" customWidth="1"/>
    <col min="3" max="3" width="19.25" style="1" customWidth="1"/>
    <col min="4" max="5" width="12.5" style="1" customWidth="1"/>
    <col min="6" max="6" width="13" style="1" customWidth="1"/>
    <col min="7" max="7" width="16.875" style="1" customWidth="1"/>
    <col min="8" max="8" width="16.625" style="1" customWidth="1"/>
    <col min="9" max="12" width="19.5" style="1" customWidth="1"/>
    <col min="13" max="13" width="2.625" customWidth="1"/>
  </cols>
  <sheetData>
    <row r="1" spans="2:12" ht="51.2" customHeight="1" x14ac:dyDescent="0.25">
      <c r="B1" s="3" t="s">
        <v>0</v>
      </c>
      <c r="C1"/>
      <c r="D1"/>
      <c r="E1"/>
      <c r="F1"/>
      <c r="G1"/>
      <c r="H1"/>
      <c r="I1"/>
      <c r="J1"/>
      <c r="K1"/>
      <c r="L1"/>
    </row>
    <row r="2" spans="2:12" ht="16.5" customHeight="1" x14ac:dyDescent="0.25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4" t="s">
        <v>11</v>
      </c>
      <c r="L2" s="6">
        <v>1</v>
      </c>
    </row>
    <row r="3" spans="2:12" ht="16.5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4" t="s">
        <v>12</v>
      </c>
      <c r="L3" s="6">
        <v>68</v>
      </c>
    </row>
    <row r="4" spans="2:12" ht="16.5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2" t="s">
        <v>13</v>
      </c>
      <c r="L4" s="7">
        <f>MetriVisine*100+CentimetriVisine</f>
        <v>168</v>
      </c>
    </row>
    <row r="5" spans="2:12" ht="15" x14ac:dyDescent="0.25">
      <c r="B5" s="11"/>
      <c r="C5" s="11"/>
      <c r="D5" s="11"/>
      <c r="E5" s="11"/>
      <c r="F5" s="11"/>
      <c r="G5" s="11"/>
      <c r="H5" s="11"/>
      <c r="I5" s="11"/>
      <c r="J5" s="11"/>
      <c r="K5"/>
      <c r="L5"/>
    </row>
    <row r="6" spans="2:12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14</v>
      </c>
      <c r="L6" s="5" t="s">
        <v>15</v>
      </c>
    </row>
    <row r="7" spans="2:12" ht="30" customHeight="1" x14ac:dyDescent="0.25">
      <c r="B7" s="8">
        <f ca="1">TODAY()-25</f>
        <v>43226</v>
      </c>
      <c r="C7" s="9">
        <v>58.5</v>
      </c>
      <c r="D7" s="9">
        <v>78.7</v>
      </c>
      <c r="E7" s="9">
        <v>66.040000000000006</v>
      </c>
      <c r="F7" s="9">
        <v>88.9</v>
      </c>
      <c r="G7" s="9">
        <v>15.24</v>
      </c>
      <c r="H7" s="9">
        <v>24.13</v>
      </c>
      <c r="I7" s="10">
        <f>((((Podaci[[#This Row],[Telesna težina (kg)]]/0.45359)*0.732)+ 8.987)+((Podaci[[#This Row],[Ručni zglob (cm)]]/2.54)/3.14)-((Podaci[[#This Row],[Struk (cm)]]/2.54)*0.157)-((Podaci[[#This Row],[Kukovi (cm)]]/2.54)*0.249)+((Podaci[[#This Row],[Podlaktica (cm)]]/2.54)*0.434))*0.45359</f>
        <v>43.830706154076431</v>
      </c>
      <c r="J7" s="10">
        <f>Podaci[[#This Row],[Telesna težina (kg)]]-Podaci[[#This Row],[Procenjena telesna težina bez masti]]</f>
        <v>14.669293845923569</v>
      </c>
      <c r="K7" s="10">
        <f>(Podaci[[#This Row],[Procenjena težina telesne masti]]*100)/Podaci[[#This Row],[Telesna težina (kg)]]</f>
        <v>25.075715975937726</v>
      </c>
      <c r="L7" s="10">
        <f t="shared" ref="L7:L12" si="0">C7/(UkupnaVisina/100)^2</f>
        <v>20.727040816326532</v>
      </c>
    </row>
    <row r="8" spans="2:12" ht="30" customHeight="1" x14ac:dyDescent="0.25">
      <c r="B8" s="8">
        <f ca="1">TODAY()-20</f>
        <v>43231</v>
      </c>
      <c r="C8" s="9">
        <v>58.5</v>
      </c>
      <c r="D8" s="9">
        <v>78.7</v>
      </c>
      <c r="E8" s="9">
        <v>66.040000000000006</v>
      </c>
      <c r="F8" s="9">
        <v>88.9</v>
      </c>
      <c r="G8" s="9">
        <v>15.24</v>
      </c>
      <c r="H8" s="9">
        <v>24.13</v>
      </c>
      <c r="I8" s="10">
        <f>((((Podaci[[#This Row],[Telesna težina (kg)]]/0.45359)*0.732)+ 8.987)+((Podaci[[#This Row],[Ručni zglob (cm)]]/2.54)/3.14)-((Podaci[[#This Row],[Struk (cm)]]/2.54)*0.157)-((Podaci[[#This Row],[Kukovi (cm)]]/2.54)*0.249)+((Podaci[[#This Row],[Podlaktica (cm)]]/2.54)*0.434))*0.45359</f>
        <v>43.830706154076431</v>
      </c>
      <c r="J8" s="10">
        <f>Podaci[[#This Row],[Telesna težina (kg)]]-Podaci[[#This Row],[Procenjena telesna težina bez masti]]</f>
        <v>14.669293845923569</v>
      </c>
      <c r="K8" s="10">
        <f>(Podaci[[#This Row],[Procenjena težina telesne masti]]*100)/Podaci[[#This Row],[Telesna težina (kg)]]</f>
        <v>25.075715975937726</v>
      </c>
      <c r="L8" s="10">
        <f t="shared" si="0"/>
        <v>20.727040816326532</v>
      </c>
    </row>
    <row r="9" spans="2:12" ht="30" customHeight="1" x14ac:dyDescent="0.25">
      <c r="B9" s="8">
        <f ca="1">TODAY()-15</f>
        <v>43236</v>
      </c>
      <c r="C9" s="9">
        <v>58.5</v>
      </c>
      <c r="D9" s="9">
        <v>78.7</v>
      </c>
      <c r="E9" s="9">
        <v>66.040000000000006</v>
      </c>
      <c r="F9" s="9">
        <v>88.9</v>
      </c>
      <c r="G9" s="9">
        <v>15.24</v>
      </c>
      <c r="H9" s="9">
        <v>24.13</v>
      </c>
      <c r="I9" s="10">
        <f>((((Podaci[[#This Row],[Telesna težina (kg)]]/0.45359)*0.732)+ 8.987)+((Podaci[[#This Row],[Ručni zglob (cm)]]/2.54)/3.14)-((Podaci[[#This Row],[Struk (cm)]]/2.54)*0.157)-((Podaci[[#This Row],[Kukovi (cm)]]/2.54)*0.249)+((Podaci[[#This Row],[Podlaktica (cm)]]/2.54)*0.434))*0.45359</f>
        <v>43.830706154076431</v>
      </c>
      <c r="J9" s="10">
        <f>Podaci[[#This Row],[Telesna težina (kg)]]-Podaci[[#This Row],[Procenjena telesna težina bez masti]]</f>
        <v>14.669293845923569</v>
      </c>
      <c r="K9" s="10">
        <f>(Podaci[[#This Row],[Procenjena težina telesne masti]]*100)/Podaci[[#This Row],[Telesna težina (kg)]]</f>
        <v>25.075715975937726</v>
      </c>
      <c r="L9" s="10">
        <f t="shared" si="0"/>
        <v>20.727040816326532</v>
      </c>
    </row>
    <row r="10" spans="2:12" ht="30" customHeight="1" x14ac:dyDescent="0.25">
      <c r="B10" s="8">
        <f ca="1">TODAY()-10</f>
        <v>43241</v>
      </c>
      <c r="C10" s="9">
        <v>58.5</v>
      </c>
      <c r="D10" s="9">
        <v>78.7</v>
      </c>
      <c r="E10" s="9">
        <v>66.040000000000006</v>
      </c>
      <c r="F10" s="9">
        <v>88.9</v>
      </c>
      <c r="G10" s="9">
        <v>15.24</v>
      </c>
      <c r="H10" s="9">
        <v>24.13</v>
      </c>
      <c r="I10" s="10">
        <f>((((Podaci[[#This Row],[Telesna težina (kg)]]/0.45359)*0.732)+ 8.987)+((Podaci[[#This Row],[Ručni zglob (cm)]]/2.54)/3.14)-((Podaci[[#This Row],[Struk (cm)]]/2.54)*0.157)-((Podaci[[#This Row],[Kukovi (cm)]]/2.54)*0.249)+((Podaci[[#This Row],[Podlaktica (cm)]]/2.54)*0.434))*0.45359</f>
        <v>43.830706154076431</v>
      </c>
      <c r="J10" s="10">
        <f>Podaci[[#This Row],[Telesna težina (kg)]]-Podaci[[#This Row],[Procenjena telesna težina bez masti]]</f>
        <v>14.669293845923569</v>
      </c>
      <c r="K10" s="10">
        <f>(Podaci[[#This Row],[Procenjena težina telesne masti]]*100)/Podaci[[#This Row],[Telesna težina (kg)]]</f>
        <v>25.075715975937726</v>
      </c>
      <c r="L10" s="10">
        <f t="shared" si="0"/>
        <v>20.727040816326532</v>
      </c>
    </row>
    <row r="11" spans="2:12" ht="30" customHeight="1" x14ac:dyDescent="0.25">
      <c r="B11" s="8">
        <f ca="1">TODAY()-5</f>
        <v>43246</v>
      </c>
      <c r="C11" s="9">
        <v>58.5</v>
      </c>
      <c r="D11" s="9">
        <v>78.7</v>
      </c>
      <c r="E11" s="9">
        <v>66.040000000000006</v>
      </c>
      <c r="F11" s="9">
        <v>88.9</v>
      </c>
      <c r="G11" s="9">
        <v>15.24</v>
      </c>
      <c r="H11" s="9">
        <v>24.13</v>
      </c>
      <c r="I11" s="10">
        <f>((((Podaci[[#This Row],[Telesna težina (kg)]]/0.45359)*0.732)+ 8.987)+((Podaci[[#This Row],[Ručni zglob (cm)]]/2.54)/3.14)-((Podaci[[#This Row],[Struk (cm)]]/2.54)*0.157)-((Podaci[[#This Row],[Kukovi (cm)]]/2.54)*0.249)+((Podaci[[#This Row],[Podlaktica (cm)]]/2.54)*0.434))*0.45359</f>
        <v>43.830706154076431</v>
      </c>
      <c r="J11" s="10">
        <f>Podaci[[#This Row],[Telesna težina (kg)]]-Podaci[[#This Row],[Procenjena telesna težina bez masti]]</f>
        <v>14.669293845923569</v>
      </c>
      <c r="K11" s="10">
        <f>(Podaci[[#This Row],[Procenjena težina telesne masti]]*100)/Podaci[[#This Row],[Telesna težina (kg)]]</f>
        <v>25.075715975937726</v>
      </c>
      <c r="L11" s="10">
        <f t="shared" si="0"/>
        <v>20.727040816326532</v>
      </c>
    </row>
    <row r="12" spans="2:12" ht="30" customHeight="1" x14ac:dyDescent="0.25">
      <c r="B12" s="8">
        <f ca="1">TODAY()</f>
        <v>43251</v>
      </c>
      <c r="C12" s="9">
        <v>58.5</v>
      </c>
      <c r="D12" s="9">
        <v>78.7</v>
      </c>
      <c r="E12" s="9">
        <v>66.040000000000006</v>
      </c>
      <c r="F12" s="9">
        <v>88.9</v>
      </c>
      <c r="G12" s="9">
        <v>15.24</v>
      </c>
      <c r="H12" s="9">
        <v>24.13</v>
      </c>
      <c r="I12" s="10">
        <f>((((Podaci[[#This Row],[Telesna težina (kg)]]/0.45359)*0.732)+ 8.987)+((Podaci[[#This Row],[Ručni zglob (cm)]]/2.54)/3.14)-((Podaci[[#This Row],[Struk (cm)]]/2.54)*0.157)-((Podaci[[#This Row],[Kukovi (cm)]]/2.54)*0.249)+((Podaci[[#This Row],[Podlaktica (cm)]]/2.54)*0.434))*0.45359</f>
        <v>43.830706154076431</v>
      </c>
      <c r="J12" s="10">
        <f>Podaci[[#This Row],[Telesna težina (kg)]]-Podaci[[#This Row],[Procenjena telesna težina bez masti]]</f>
        <v>14.669293845923569</v>
      </c>
      <c r="K12" s="10">
        <f>(Podaci[[#This Row],[Procenjena težina telesne masti]]*100)/Podaci[[#This Row],[Telesna težina (kg)]]</f>
        <v>25.075715975937726</v>
      </c>
      <c r="L12" s="10">
        <f t="shared" si="0"/>
        <v>20.727040816326532</v>
      </c>
    </row>
  </sheetData>
  <mergeCells count="1">
    <mergeCell ref="B2:J5"/>
  </mergeCells>
  <phoneticPr fontId="2" type="noConversion"/>
  <dataValidations count="19">
    <dataValidation allowBlank="1" showInputMessage="1" showErrorMessage="1" prompt="U ovoj radnoj svesci napravite praćenje fitnes napretka za žene. Detalje unesite u tabelu „Podaci“ na ovom radnom listu. Grafikoni „Mere“, „Indeks telesne mase“ i „Telesna mast“ nalaze se na drugim radnim listovima" sqref="A1"/>
    <dataValidation allowBlank="1" showInputMessage="1" showErrorMessage="1" prompt="Naslov ovog radnog lista nalazi se u ovoj ćeliji. Uputstva se nalaze u ćeliji ispod" sqref="B1"/>
    <dataValidation allowBlank="1" showInputMessage="1" showErrorMessage="1" prompt="Visinu u metrima unesite u ćeliju sa desne strane" sqref="K2"/>
    <dataValidation allowBlank="1" showInputMessage="1" showErrorMessage="1" prompt="Visinu u centimetrima unesite u ćeliju sa desne strane" sqref="K3"/>
    <dataValidation allowBlank="1" showInputMessage="1" showErrorMessage="1" prompt="Visinu u metrima unesite u ovu ćeliju" sqref="L2"/>
    <dataValidation allowBlank="1" showInputMessage="1" showErrorMessage="1" prompt="Visinu u centimetrima unesite u ovu ćeliju" sqref="L3"/>
    <dataValidation allowBlank="1" showInputMessage="1" showErrorMessage="1" prompt="Ukupna visina u centimetrima automatski se izračunava u ćeliji sa desne strane" sqref="K4"/>
    <dataValidation allowBlank="1" showInputMessage="1" showErrorMessage="1" prompt="Ukupna visina u centimetrima automatski se izračunava u ovoj ćeliji" sqref="L4"/>
    <dataValidation allowBlank="1" showInputMessage="1" showErrorMessage="1" prompt="Datum unesite u ovu kolonu, ispod ovog naslova. Koristite filtere za naslove da biste pronašli određene unose" sqref="B6"/>
    <dataValidation allowBlank="1" showInputMessage="1" showErrorMessage="1" prompt="Telesnu težinu u kilogramima unesite u ovu kolonu, ispod ovog naslova" sqref="C6"/>
    <dataValidation allowBlank="1" showInputMessage="1" showErrorMessage="1" prompt="Obim grudi u centimetrima unesite u ovu kolonu, ispod ovog naslova" sqref="D6"/>
    <dataValidation allowBlank="1" showInputMessage="1" showErrorMessage="1" prompt="Obim struka u centimetrima unesite u ovu kolonu, ispod ovog naslova" sqref="E6"/>
    <dataValidation allowBlank="1" showInputMessage="1" showErrorMessage="1" prompt="Obim kukova u centimetrima unesite u ovu kolonu, ispod ovog naslova" sqref="F6"/>
    <dataValidation allowBlank="1" showInputMessage="1" showErrorMessage="1" prompt="Obim ručnog zgloba u centimetrima unesite u ovu kolonu, ispod ovog naslova" sqref="G6"/>
    <dataValidation allowBlank="1" showInputMessage="1" showErrorMessage="1" prompt="Obim podlaktice u centimetrima unesite u ovu kolonu, ispod ovog naslova" sqref="H6"/>
    <dataValidation allowBlank="1" showInputMessage="1" showErrorMessage="1" prompt="Procenjena telesna težina bez masti automatski se izračunava u ovoj koloni, ispod ovog naslova" sqref="I6"/>
    <dataValidation allowBlank="1" showInputMessage="1" showErrorMessage="1" prompt="Procenjena težina telesne masti automatski se izračunava u ovoj koloni, ispod ovog naslova" sqref="J6"/>
    <dataValidation allowBlank="1" showInputMessage="1" showErrorMessage="1" prompt="Procenjeni procenat telesne masti automatski se izračunava u ovoj koloni, ispod ovog naslova" sqref="K6"/>
    <dataValidation allowBlank="1" showInputMessage="1" showErrorMessage="1" prompt="Procenjeni indeks telesne mase automatski se izračunava u ovoj koloni, ispod ovog naslova" sqref="L6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PODACI</vt:lpstr>
      <vt:lpstr>MERE</vt:lpstr>
      <vt:lpstr>TELESNA TEŽINA i BMI</vt:lpstr>
      <vt:lpstr>TELESNA TEŽINA I MAST</vt:lpstr>
      <vt:lpstr>CentimetriVisine</vt:lpstr>
      <vt:lpstr>MetriVisine</vt:lpstr>
      <vt:lpstr>Naslov1</vt:lpstr>
      <vt:lpstr>OblastNasovaReda1..L4</vt:lpstr>
      <vt:lpstr>PODACI!Print_Titles</vt:lpstr>
      <vt:lpstr>UkupnaVisina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2018-05-31T08:29:12Z</dcterms:created>
  <dcterms:modified xsi:type="dcterms:W3CDTF">2018-05-31T08:29:12Z</dcterms:modified>
</cp:coreProperties>
</file>