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930" xr2:uid="{00000000-000D-0000-FFFF-FFFF00000000}"/>
  </bookViews>
  <sheets>
    <sheet name="Rezime" sheetId="1" r:id="rId1"/>
    <sheet name="Trošak" sheetId="2" r:id="rId2"/>
  </sheets>
  <definedNames>
    <definedName name="Naslov1">Prihod[[#Headers],[Kategorija]]</definedName>
    <definedName name="Naslov2">Troškovi[[#Headers],[Kategorija]]</definedName>
    <definedName name="_xlnm.Print_Titles" localSheetId="0">Rezime!$2:$2</definedName>
    <definedName name="_xlnm.Print_Titles" localSheetId="1">Trošak!$2:$3</definedName>
    <definedName name="RegionNaslovaReda1..O4">Rezime!$B$2</definedName>
  </definedNames>
  <calcPr calcId="162913"/>
  <webPublishing codePage="1252"/>
  <fileRecoveryPr autoRecover="0"/>
</workbook>
</file>

<file path=xl/calcChain.xml><?xml version="1.0" encoding="utf-8"?>
<calcChain xmlns="http://schemas.openxmlformats.org/spreadsheetml/2006/main">
  <c r="P5" i="2" l="1"/>
  <c r="P6" i="2"/>
  <c r="P7" i="2"/>
  <c r="P8" i="2"/>
  <c r="P9" i="2"/>
  <c r="P10" i="2"/>
  <c r="P11" i="2"/>
  <c r="O7" i="1" l="1"/>
  <c r="O8" i="1"/>
  <c r="O9" i="1"/>
  <c r="N10" i="1"/>
  <c r="M10" i="1"/>
  <c r="L10" i="1"/>
  <c r="K10" i="1"/>
  <c r="J10" i="1"/>
  <c r="I10" i="1"/>
  <c r="H10" i="1"/>
  <c r="G10" i="1"/>
  <c r="F10" i="1"/>
  <c r="E10" i="1"/>
  <c r="D10" i="1"/>
  <c r="C10" i="1"/>
  <c r="O10" i="1" l="1"/>
  <c r="P4" i="2"/>
  <c r="P12" i="2" s="1"/>
  <c r="L12" i="2"/>
  <c r="D12" i="2"/>
  <c r="C3" i="1" s="1"/>
  <c r="O12" i="2"/>
  <c r="N3" i="1"/>
  <c r="N4" i="1" s="1"/>
  <c r="N12" i="2"/>
  <c r="M3" i="1"/>
  <c r="M4" i="1"/>
  <c r="M12" i="2"/>
  <c r="L3" i="1"/>
  <c r="L4" i="1"/>
  <c r="K12" i="2"/>
  <c r="K3" i="1" s="1"/>
  <c r="K4" i="1" s="1"/>
  <c r="J12" i="2"/>
  <c r="I3" i="1"/>
  <c r="I4" i="1" s="1"/>
  <c r="I12" i="2"/>
  <c r="H3" i="1"/>
  <c r="H4" i="1"/>
  <c r="H12" i="2"/>
  <c r="G3" i="1"/>
  <c r="G4" i="1"/>
  <c r="G12" i="2"/>
  <c r="F3" i="1" s="1"/>
  <c r="F4" i="1" s="1"/>
  <c r="F12" i="2"/>
  <c r="E3" i="1"/>
  <c r="E4" i="1" s="1"/>
  <c r="E12" i="2"/>
  <c r="D3" i="1"/>
  <c r="D4" i="1"/>
  <c r="C4" i="1" l="1"/>
  <c r="J3" i="1"/>
  <c r="J4" i="1" s="1"/>
  <c r="O4" i="1" l="1"/>
  <c r="O3" i="1"/>
</calcChain>
</file>

<file path=xl/sharedStrings.xml><?xml version="1.0" encoding="utf-8"?>
<sst xmlns="http://schemas.openxmlformats.org/spreadsheetml/2006/main" count="69" uniqueCount="51">
  <si>
    <t>Lični budžet</t>
  </si>
  <si>
    <t>Ukupni troškovi</t>
  </si>
  <si>
    <t>Nedostatak/višak novca</t>
  </si>
  <si>
    <t>Prihod</t>
  </si>
  <si>
    <t>Kategorija</t>
  </si>
  <si>
    <t>Plate</t>
  </si>
  <si>
    <t>Kamata/dividende</t>
  </si>
  <si>
    <t>Razno</t>
  </si>
  <si>
    <t>Jan</t>
  </si>
  <si>
    <t>Feb</t>
  </si>
  <si>
    <t>feb</t>
  </si>
  <si>
    <t>mart</t>
  </si>
  <si>
    <t>april</t>
  </si>
  <si>
    <t>maj</t>
  </si>
  <si>
    <t>jun</t>
  </si>
  <si>
    <t>jul</t>
  </si>
  <si>
    <t>avg</t>
  </si>
  <si>
    <t>sep</t>
  </si>
  <si>
    <t>okt</t>
  </si>
  <si>
    <t>Okt</t>
  </si>
  <si>
    <t>Nov</t>
  </si>
  <si>
    <t>Dec</t>
  </si>
  <si>
    <t>dec</t>
  </si>
  <si>
    <t>Godina</t>
  </si>
  <si>
    <t>Troškovi</t>
  </si>
  <si>
    <t>Kuća</t>
  </si>
  <si>
    <t>Svakodnevni život</t>
  </si>
  <si>
    <t>Prevoz</t>
  </si>
  <si>
    <t>Zabava</t>
  </si>
  <si>
    <t>Zdravstveno</t>
  </si>
  <si>
    <t>Odmori</t>
  </si>
  <si>
    <t>Rekreacija</t>
  </si>
  <si>
    <t>Dugovanja/pretplate</t>
  </si>
  <si>
    <t>Potkategorija</t>
  </si>
  <si>
    <t>Hipoteka/najamnina</t>
  </si>
  <si>
    <t xml:space="preserve">Namirnice </t>
  </si>
  <si>
    <t>Benzin/gorivo</t>
  </si>
  <si>
    <t>Kablovska televizija</t>
  </si>
  <si>
    <t>Naknade za zdravstveni klub</t>
  </si>
  <si>
    <t>Avionske karte</t>
  </si>
  <si>
    <t>Naknade za teretanu</t>
  </si>
  <si>
    <t>Časopisi</t>
  </si>
  <si>
    <t>jan</t>
  </si>
  <si>
    <t>Mart</t>
  </si>
  <si>
    <t>April</t>
  </si>
  <si>
    <t>Maj</t>
  </si>
  <si>
    <t>Jun</t>
  </si>
  <si>
    <t>Jul</t>
  </si>
  <si>
    <t>Avg</t>
  </si>
  <si>
    <t>Sept</t>
  </si>
  <si>
    <t>Zbir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</si>
</sst>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* #,##0\ &quot;RSD&quot;_-;\-* #,##0\ &quot;RSD&quot;_-;_-* &quot;-&quot;\ &quot;RSD&quot;_-;_-@_-"/>
    <numFmt numFmtId="44" formatCode="_-* #,##0.00\ &quot;RSD&quot;_-;\-* #,##0.00\ &quot;RSD&quot;_-;_-* &quot;-&quot;??\ &quot;RSD&quot;_-;_-@_-"/>
    <numFmt numFmtId="164" formatCode="_(* #,##0_);_(* \(#,##0\);_(* &quot;-&quot;_);_(@_)"/>
    <numFmt numFmtId="165" formatCode="_(* #,##0.00_);_(* \(#,##0.00\);_(* &quot;-&quot;??_);_(@_)"/>
    <numFmt numFmtId="166" formatCode="#,##0\ &quot;RSD&quot;"/>
  </numFmts>
  <fonts count="19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20"/>
      <color theme="3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sz val="11"/>
      <color theme="0"/>
      <name val="Calibri"/>
      <family val="2"/>
      <scheme val="major"/>
    </font>
    <font>
      <sz val="11"/>
      <name val="Calibri"/>
      <family val="2"/>
      <scheme val="major"/>
    </font>
    <font>
      <sz val="11"/>
      <color theme="3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8">
    <xf numFmtId="0" fontId="0" fillId="0" borderId="0">
      <alignment vertical="center" wrapText="1"/>
    </xf>
    <xf numFmtId="0" fontId="2" fillId="0" borderId="0" applyNumberFormat="0" applyFill="0" applyBorder="0" applyAlignment="0" applyProtection="0"/>
    <xf numFmtId="0" fontId="3" fillId="4" borderId="2" applyNumberFormat="0" applyProtection="0">
      <alignment vertical="center"/>
    </xf>
    <xf numFmtId="0" fontId="4" fillId="3" borderId="1" applyNumberFormat="0" applyProtection="0">
      <alignment horizontal="center" vertical="center"/>
    </xf>
    <xf numFmtId="0" fontId="4" fillId="3" borderId="1" applyNumberFormat="0" applyProtection="0">
      <alignment vertical="center"/>
    </xf>
    <xf numFmtId="0" fontId="5" fillId="2" borderId="3" applyNumberFormat="0" applyProtection="0">
      <alignment vertical="center"/>
    </xf>
    <xf numFmtId="166" fontId="6" fillId="0" borderId="3" applyFill="0" applyBorder="0" applyAlignment="0" applyProtection="0">
      <alignment vertical="center"/>
    </xf>
    <xf numFmtId="166" fontId="6" fillId="2" borderId="3" applyFill="0" applyBorder="0" applyAlignment="0" applyProtection="0">
      <alignment vertical="center"/>
    </xf>
    <xf numFmtId="0" fontId="7" fillId="0" borderId="0" applyNumberForma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3" fillId="10" borderId="5" applyNumberFormat="0" applyAlignment="0" applyProtection="0"/>
    <xf numFmtId="0" fontId="14" fillId="11" borderId="6" applyNumberFormat="0" applyAlignment="0" applyProtection="0"/>
    <xf numFmtId="0" fontId="15" fillId="11" borderId="5" applyNumberFormat="0" applyAlignment="0" applyProtection="0"/>
    <xf numFmtId="0" fontId="16" fillId="0" borderId="7" applyNumberFormat="0" applyFill="0" applyAlignment="0" applyProtection="0"/>
    <xf numFmtId="0" fontId="8" fillId="12" borderId="8" applyNumberFormat="0" applyAlignment="0" applyProtection="0"/>
    <xf numFmtId="0" fontId="17" fillId="0" borderId="0" applyNumberFormat="0" applyFill="0" applyBorder="0" applyAlignment="0" applyProtection="0"/>
    <xf numFmtId="0" fontId="9" fillId="13" borderId="9" applyNumberFormat="0" applyFont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8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26">
    <xf numFmtId="0" fontId="0" fillId="0" borderId="0" xfId="0">
      <alignment vertical="center" wrapText="1"/>
    </xf>
    <xf numFmtId="166" fontId="6" fillId="0" borderId="3" xfId="6">
      <alignment vertical="center"/>
    </xf>
    <xf numFmtId="166" fontId="6" fillId="2" borderId="3" xfId="6" applyFill="1">
      <alignment vertical="center"/>
    </xf>
    <xf numFmtId="0" fontId="4" fillId="3" borderId="1" xfId="3">
      <alignment horizontal="center" vertical="center"/>
    </xf>
    <xf numFmtId="0" fontId="5" fillId="2" borderId="3" xfId="5" applyNumberFormat="1" applyAlignment="1">
      <alignment vertical="center" wrapText="1"/>
    </xf>
    <xf numFmtId="0" fontId="0" fillId="0" borderId="0" xfId="0" applyAlignment="1">
      <alignment vertical="center" wrapText="1"/>
    </xf>
    <xf numFmtId="0" fontId="4" fillId="3" borderId="1" xfId="3" applyAlignment="1">
      <alignment horizontal="center" vertical="center" wrapText="1"/>
    </xf>
    <xf numFmtId="0" fontId="2" fillId="0" borderId="0" xfId="1" applyNumberFormat="1" applyAlignment="1">
      <alignment vertical="center"/>
    </xf>
    <xf numFmtId="0" fontId="3" fillId="4" borderId="2" xfId="2">
      <alignment vertical="center"/>
    </xf>
    <xf numFmtId="166" fontId="6" fillId="2" borderId="3" xfId="7" applyFill="1">
      <alignment vertical="center"/>
    </xf>
    <xf numFmtId="166" fontId="6" fillId="0" borderId="3" xfId="7" applyFill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>
      <alignment vertical="center" wrapText="1"/>
    </xf>
    <xf numFmtId="0" fontId="8" fillId="0" borderId="1" xfId="4" applyFont="1" applyFill="1" applyBorder="1">
      <alignment vertical="center"/>
    </xf>
    <xf numFmtId="0" fontId="0" fillId="5" borderId="4" xfId="0" applyFont="1" applyFill="1" applyBorder="1" applyAlignment="1">
      <alignment vertical="center" wrapText="1"/>
    </xf>
    <xf numFmtId="0" fontId="0" fillId="6" borderId="0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vertical="center" wrapText="1"/>
    </xf>
    <xf numFmtId="0" fontId="8" fillId="0" borderId="1" xfId="3" applyFont="1" applyFill="1" applyBorder="1" applyAlignment="1">
      <alignment vertical="center"/>
    </xf>
    <xf numFmtId="166" fontId="6" fillId="0" borderId="0" xfId="0" applyNumberFormat="1" applyFont="1" applyFill="1">
      <alignment vertical="center" wrapText="1"/>
    </xf>
    <xf numFmtId="166" fontId="6" fillId="0" borderId="3" xfId="0" applyNumberFormat="1" applyFont="1" applyFill="1" applyBorder="1" applyAlignment="1">
      <alignment vertical="center"/>
    </xf>
    <xf numFmtId="166" fontId="0" fillId="0" borderId="0" xfId="0" applyNumberFormat="1" applyFont="1" applyFill="1" applyBorder="1">
      <alignment vertical="center" wrapText="1"/>
    </xf>
    <xf numFmtId="0" fontId="2" fillId="0" borderId="2" xfId="1" applyNumberFormat="1" applyBorder="1" applyAlignment="1">
      <alignment vertical="center"/>
    </xf>
    <xf numFmtId="0" fontId="2" fillId="0" borderId="0" xfId="1" applyNumberFormat="1" applyAlignment="1">
      <alignment vertical="center"/>
    </xf>
    <xf numFmtId="166" fontId="6" fillId="0" borderId="0" xfId="7" applyFill="1" applyBorder="1" applyAlignment="1">
      <alignment vertical="center" wrapText="1"/>
    </xf>
    <xf numFmtId="166" fontId="9" fillId="0" borderId="0" xfId="7" applyFont="1" applyFill="1" applyBorder="1" applyAlignment="1">
      <alignment vertical="center" wrapText="1"/>
    </xf>
    <xf numFmtId="166" fontId="6" fillId="0" borderId="0" xfId="6" applyFill="1" applyBorder="1" applyAlignment="1">
      <alignment vertical="center"/>
    </xf>
  </cellXfs>
  <cellStyles count="48">
    <cellStyle name="20% Akcenat1" xfId="25" builtinId="30" customBuiltin="1"/>
    <cellStyle name="20% Akcenat2" xfId="29" builtinId="34" customBuiltin="1"/>
    <cellStyle name="20% Akcenat3" xfId="33" builtinId="38" customBuiltin="1"/>
    <cellStyle name="20% Akcenat4" xfId="37" builtinId="42" customBuiltin="1"/>
    <cellStyle name="20% Akcenat5" xfId="41" builtinId="46" customBuiltin="1"/>
    <cellStyle name="20% Akcenat6" xfId="45" builtinId="50" customBuiltin="1"/>
    <cellStyle name="40% Akcenat1" xfId="26" builtinId="31" customBuiltin="1"/>
    <cellStyle name="40% Akcenat2" xfId="30" builtinId="35" customBuiltin="1"/>
    <cellStyle name="40% Akcenat3" xfId="34" builtinId="39" customBuiltin="1"/>
    <cellStyle name="40% Akcenat4" xfId="38" builtinId="43" customBuiltin="1"/>
    <cellStyle name="40% Akcenat5" xfId="42" builtinId="47" customBuiltin="1"/>
    <cellStyle name="40% Akcenat6" xfId="46" builtinId="51" customBuiltin="1"/>
    <cellStyle name="60% Akcenat1" xfId="27" builtinId="32" customBuiltin="1"/>
    <cellStyle name="60% Akcenat2" xfId="31" builtinId="36" customBuiltin="1"/>
    <cellStyle name="60% Akcenat3" xfId="35" builtinId="40" customBuiltin="1"/>
    <cellStyle name="60% Akcenat4" xfId="39" builtinId="44" customBuiltin="1"/>
    <cellStyle name="60% Akcenat5" xfId="43" builtinId="48" customBuiltin="1"/>
    <cellStyle name="60% Akcenat6" xfId="47" builtinId="52" customBuiltin="1"/>
    <cellStyle name="Akcenat1" xfId="24" builtinId="29" customBuiltin="1"/>
    <cellStyle name="Akcenat2" xfId="28" builtinId="33" customBuiltin="1"/>
    <cellStyle name="Akcenat3" xfId="32" builtinId="37" customBuiltin="1"/>
    <cellStyle name="Akcenat4" xfId="36" builtinId="41" customBuiltin="1"/>
    <cellStyle name="Akcenat5" xfId="40" builtinId="45" customBuiltin="1"/>
    <cellStyle name="Akcenat6" xfId="44" builtinId="49" customBuiltin="1"/>
    <cellStyle name="Beleška" xfId="23" builtinId="10" customBuiltin="1"/>
    <cellStyle name="Ćelija za proveru" xfId="21" builtinId="23" customBuiltin="1"/>
    <cellStyle name="Dobro" xfId="14" builtinId="26" customBuiltin="1"/>
    <cellStyle name="Izlaz" xfId="18" builtinId="21" customBuiltin="1"/>
    <cellStyle name="Iznos" xfId="7" xr:uid="{00000000-0005-0000-0000-000000000000}"/>
    <cellStyle name="Izračunavanje" xfId="19" builtinId="22" customBuiltin="1"/>
    <cellStyle name="Loše" xfId="15" builtinId="27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eutralno" xfId="16" builtinId="28" customBuiltin="1"/>
    <cellStyle name="Normalan" xfId="0" builtinId="0" customBuiltin="1"/>
    <cellStyle name="Povezana ćelija" xfId="20" builtinId="24" customBuiltin="1"/>
    <cellStyle name="Procenat" xfId="13" builtinId="5" customBuiltin="1"/>
    <cellStyle name="Tekst objašnjenja" xfId="8" builtinId="53" customBuiltin="1"/>
    <cellStyle name="Tekst upozorenja" xfId="22" builtinId="11" customBuiltin="1"/>
    <cellStyle name="Ukupno" xfId="6" builtinId="25" customBuiltin="1"/>
    <cellStyle name="Unos" xfId="17" builtinId="20" customBuiltin="1"/>
    <cellStyle name="Valuta" xfId="11" builtinId="4" customBuiltin="1"/>
    <cellStyle name="Valuta [0]" xfId="12" builtinId="7" customBuiltin="1"/>
    <cellStyle name="Zarez" xfId="9" builtinId="3" customBuiltin="1"/>
    <cellStyle name="Zarez [0]" xfId="10" builtinId="6" customBuiltin="1"/>
  </cellStyles>
  <dxfs count="4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medium">
          <color theme="0"/>
        </top>
        <bottom style="medium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6" formatCode="#,##0\ &quot;RSD&quot;"/>
      <fill>
        <patternFill patternType="none">
          <fgColor indexed="64"/>
          <bgColor indexed="65"/>
        </patternFill>
      </fill>
    </dxf>
    <dxf>
      <border>
        <bottom style="medium">
          <color theme="0"/>
        </bottom>
      </border>
    </dxf>
    <dxf>
      <font>
        <b/>
        <strike val="0"/>
        <outline val="0"/>
        <shadow val="0"/>
        <u val="none"/>
        <vertAlign val="baseline"/>
        <sz val="11"/>
        <color theme="0"/>
        <name val="Calibri"/>
        <scheme val="minor"/>
      </font>
    </dxf>
    <dxf>
      <border diagonalUp="0" diagonalDown="0">
        <bottom style="thin">
          <color indexed="64"/>
        </bottom>
        <vertical/>
        <horizontal/>
      </border>
    </dxf>
    <dxf>
      <border>
        <vertical style="thin">
          <color theme="6" tint="0.39994506668294322"/>
        </vertical>
      </border>
    </dxf>
    <dxf>
      <fill>
        <patternFill>
          <bgColor theme="7" tint="0.79998168889431442"/>
        </patternFill>
      </fill>
      <border>
        <bottom style="thin">
          <color theme="0"/>
        </bottom>
        <vertical style="thin">
          <color theme="6" tint="0.39994506668294322"/>
        </vertical>
        <horizontal/>
      </border>
    </dxf>
    <dxf>
      <fill>
        <patternFill>
          <bgColor theme="7" tint="0.3999450666829432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</border>
    </dxf>
    <dxf>
      <font>
        <color theme="0"/>
      </font>
      <fill>
        <patternFill>
          <bgColor theme="6" tint="-0.24994659260841701"/>
        </patternFill>
      </fill>
      <border>
        <top style="thin">
          <color theme="0"/>
        </top>
        <bottom style="thin">
          <color theme="0"/>
        </bottom>
      </border>
    </dxf>
    <dxf>
      <font>
        <color auto="1"/>
      </font>
    </dxf>
  </dxfs>
  <tableStyles count="1" defaultTableStyle="TableStyleMedium2" defaultPivotStyle="PivotStyleLight16">
    <tableStyle name="Expense" pivot="0" count="5" xr9:uid="{00000000-0011-0000-FFFF-FFFF00000000}">
      <tableStyleElement type="wholeTable" dxfId="47"/>
      <tableStyleElement type="headerRow" dxfId="46"/>
      <tableStyleElement type="totalRow" dxfId="45"/>
      <tableStyleElement type="firstRowStripe" dxfId="44"/>
      <tableStyleElement type="secondRowStripe" dxfId="43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5FBFD"/>
      <rgbColor rgb="00CCFFCC"/>
      <rgbColor rgb="00FFFF99"/>
      <rgbColor rgb="00C5E0F3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Prihod" displayName="Prihod" ref="B6:O10" totalsRowCount="1" headerRowBorderDxfId="42">
  <autoFilter ref="B6:O9" xr:uid="{00000000-0009-0000-0100-000002000000}"/>
  <tableColumns count="14">
    <tableColumn id="1" xr3:uid="{00000000-0010-0000-0000-000001000000}" name="Kategorija" totalsRowLabel="Zbir"/>
    <tableColumn id="2" xr3:uid="{00000000-0010-0000-0000-000002000000}" name="Jan" totalsRowFunction="sum" totalsRowDxfId="39" dataCellStyle="Iznos"/>
    <tableColumn id="3" xr3:uid="{00000000-0010-0000-0000-000003000000}" name="feb" totalsRowFunction="sum" totalsRowDxfId="38" dataCellStyle="Iznos"/>
    <tableColumn id="4" xr3:uid="{00000000-0010-0000-0000-000004000000}" name="mart" totalsRowFunction="sum" totalsRowDxfId="37" dataCellStyle="Iznos"/>
    <tableColumn id="5" xr3:uid="{00000000-0010-0000-0000-000005000000}" name="april" totalsRowFunction="sum" totalsRowDxfId="36" dataCellStyle="Iznos"/>
    <tableColumn id="6" xr3:uid="{00000000-0010-0000-0000-000006000000}" name="maj" totalsRowFunction="sum" totalsRowDxfId="35" dataCellStyle="Iznos"/>
    <tableColumn id="7" xr3:uid="{00000000-0010-0000-0000-000007000000}" name="jun" totalsRowFunction="sum" totalsRowDxfId="34" dataCellStyle="Iznos"/>
    <tableColumn id="8" xr3:uid="{00000000-0010-0000-0000-000008000000}" name="jul" totalsRowFunction="sum" totalsRowDxfId="33" dataCellStyle="Iznos"/>
    <tableColumn id="9" xr3:uid="{00000000-0010-0000-0000-000009000000}" name="avg" totalsRowFunction="sum" totalsRowDxfId="32" dataCellStyle="Iznos"/>
    <tableColumn id="10" xr3:uid="{00000000-0010-0000-0000-00000A000000}" name="sep" totalsRowFunction="sum" totalsRowDxfId="31" dataCellStyle="Iznos"/>
    <tableColumn id="11" xr3:uid="{00000000-0010-0000-0000-00000B000000}" name="Okt" totalsRowFunction="sum" totalsRowDxfId="30" dataCellStyle="Iznos"/>
    <tableColumn id="12" xr3:uid="{00000000-0010-0000-0000-00000C000000}" name="Nov" totalsRowFunction="sum" totalsRowDxfId="29" dataCellStyle="Iznos"/>
    <tableColumn id="13" xr3:uid="{00000000-0010-0000-0000-00000D000000}" name="dec" totalsRowFunction="sum" totalsRowDxfId="28" dataCellStyle="Iznos"/>
    <tableColumn id="15" xr3:uid="{00000000-0010-0000-0000-00000F000000}" name="Godina" totalsRowFunction="sum" totalsRowDxfId="27">
      <calculatedColumnFormula>SUM(Prihod[[#This Row],[Jan]:[dec]])</calculatedColumnFormula>
    </tableColumn>
  </tableColumns>
  <tableStyleInfo name="Expense" showFirstColumn="0" showLastColumn="0" showRowStripes="1" showColumnStripes="1"/>
  <extLst>
    <ext xmlns:x14="http://schemas.microsoft.com/office/spreadsheetml/2009/9/main" uri="{504A1905-F514-4f6f-8877-14C23A59335A}">
      <x14:table altTextSummary="U ovu tabelu unesite prihod iz raznih izvora za svaki mesec. Godišnji prihod se automatski izračunava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roškovi" displayName="Troškovi" ref="B3:P12" totalsRowCount="1" headerRowDxfId="41" headerRowBorderDxfId="40">
  <tableColumns count="15">
    <tableColumn id="15" xr3:uid="{00000000-0010-0000-0100-00000F000000}" name="Kategorija" totalsRowLabel="Zbir" dataDxfId="26" totalsRowDxfId="25"/>
    <tableColumn id="1" xr3:uid="{00000000-0010-0000-0100-000001000000}" name="Potkategorija" dataDxfId="24"/>
    <tableColumn id="2" xr3:uid="{00000000-0010-0000-0100-000002000000}" name="jan" totalsRowFunction="sum" dataDxfId="23" totalsRowDxfId="22" dataCellStyle="Iznos"/>
    <tableColumn id="3" xr3:uid="{00000000-0010-0000-0100-000003000000}" name="Feb" totalsRowFunction="sum" dataDxfId="21" totalsRowDxfId="20" dataCellStyle="Iznos"/>
    <tableColumn id="4" xr3:uid="{00000000-0010-0000-0100-000004000000}" name="Mart" totalsRowFunction="sum" dataDxfId="19" totalsRowDxfId="18" dataCellStyle="Iznos"/>
    <tableColumn id="5" xr3:uid="{00000000-0010-0000-0100-000005000000}" name="April" totalsRowFunction="sum" dataDxfId="17" totalsRowDxfId="16" dataCellStyle="Iznos"/>
    <tableColumn id="6" xr3:uid="{00000000-0010-0000-0100-000006000000}" name="Maj" totalsRowFunction="sum" dataDxfId="15" totalsRowDxfId="14" dataCellStyle="Iznos"/>
    <tableColumn id="7" xr3:uid="{00000000-0010-0000-0100-000007000000}" name="Jun" totalsRowFunction="sum" dataDxfId="13" totalsRowDxfId="12" dataCellStyle="Iznos"/>
    <tableColumn id="8" xr3:uid="{00000000-0010-0000-0100-000008000000}" name="Jul" totalsRowFunction="sum" dataDxfId="11" totalsRowDxfId="10" dataCellStyle="Iznos"/>
    <tableColumn id="9" xr3:uid="{00000000-0010-0000-0100-000009000000}" name="Avg" totalsRowFunction="sum" dataDxfId="9" totalsRowDxfId="8" dataCellStyle="Iznos"/>
    <tableColumn id="10" xr3:uid="{00000000-0010-0000-0100-00000A000000}" name="Sept" totalsRowFunction="sum" totalsRowDxfId="7" dataCellStyle="Iznos"/>
    <tableColumn id="11" xr3:uid="{00000000-0010-0000-0100-00000B000000}" name="Okt" totalsRowFunction="sum" dataDxfId="6" totalsRowDxfId="5" dataCellStyle="Iznos"/>
    <tableColumn id="12" xr3:uid="{00000000-0010-0000-0100-00000C000000}" name="Nov" totalsRowFunction="sum" dataDxfId="4" totalsRowDxfId="3" dataCellStyle="Iznos"/>
    <tableColumn id="13" xr3:uid="{00000000-0010-0000-0100-00000D000000}" name="Dec" totalsRowFunction="sum" dataDxfId="2" totalsRowDxfId="1" dataCellStyle="Iznos"/>
    <tableColumn id="14" xr3:uid="{00000000-0010-0000-0100-00000E000000}" name="Godina" totalsRowFunction="sum" totalsRowDxfId="0" dataCellStyle="Ukupno">
      <calculatedColumnFormula>SUM(Trošak!$D4:$O4)</calculatedColumnFormula>
    </tableColumn>
  </tableColumns>
  <tableStyleInfo name="Expense" showFirstColumn="0" showLastColumn="0" showRowStripes="1" showColumnStripes="0"/>
  <extLst>
    <ext xmlns:x14="http://schemas.microsoft.com/office/spreadsheetml/2009/9/main" uri="{504A1905-F514-4f6f-8877-14C23A59335A}">
      <x14:table altTextSummary="U ovu tabelu unesite troškove u svakom mesecu i kategoriji. Godišnji troškovi se automatski izračunavaju"/>
    </ext>
  </extLst>
</table>
</file>

<file path=xl/theme/theme1.xml><?xml version="1.0" encoding="utf-8"?>
<a:theme xmlns:a="http://schemas.openxmlformats.org/drawingml/2006/main" name="Technic">
  <a:themeElements>
    <a:clrScheme name="Technic">
      <a:dk1>
        <a:sysClr val="windowText" lastClr="000000"/>
      </a:dk1>
      <a:lt1>
        <a:sysClr val="window" lastClr="FFFFFF"/>
      </a:lt1>
      <a:dk2>
        <a:srgbClr val="3B3B3B"/>
      </a:dk2>
      <a:lt2>
        <a:srgbClr val="D4D2D0"/>
      </a:lt2>
      <a:accent1>
        <a:srgbClr val="6EA0B0"/>
      </a:accent1>
      <a:accent2>
        <a:srgbClr val="CCAF0A"/>
      </a:accent2>
      <a:accent3>
        <a:srgbClr val="8D89A4"/>
      </a:accent3>
      <a:accent4>
        <a:srgbClr val="748560"/>
      </a:accent4>
      <a:accent5>
        <a:srgbClr val="9E9273"/>
      </a:accent5>
      <a:accent6>
        <a:srgbClr val="7E848D"/>
      </a:accent6>
      <a:hlink>
        <a:srgbClr val="00E2DC"/>
      </a:hlink>
      <a:folHlink>
        <a:srgbClr val="00918A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Technic">
      <a:fillStyleLst>
        <a:solidFill>
          <a:schemeClr val="phClr"/>
        </a:solidFill>
        <a:gradFill rotWithShape="1">
          <a:gsLst>
            <a:gs pos="0">
              <a:schemeClr val="phClr">
                <a:tint val="1000"/>
              </a:schemeClr>
            </a:gs>
            <a:gs pos="68000">
              <a:schemeClr val="phClr">
                <a:tint val="77000"/>
              </a:schemeClr>
            </a:gs>
            <a:gs pos="81000">
              <a:schemeClr val="phClr">
                <a:tint val="79000"/>
              </a:schemeClr>
            </a:gs>
            <a:gs pos="86000">
              <a:schemeClr val="phClr">
                <a:tint val="73000"/>
              </a:schemeClr>
            </a:gs>
            <a:gs pos="100000">
              <a:schemeClr val="phClr">
                <a:tint val="35000"/>
              </a:schemeClr>
            </a:gs>
          </a:gsLst>
          <a:lin ang="5400000" scaled="1"/>
        </a:gradFill>
        <a:gradFill rotWithShape="1">
          <a:gsLst>
            <a:gs pos="0">
              <a:schemeClr val="phClr">
                <a:tint val="70000"/>
                <a:satMod val="150000"/>
              </a:schemeClr>
            </a:gs>
            <a:gs pos="23000">
              <a:schemeClr val="phClr">
                <a:tint val="98000"/>
                <a:shade val="87000"/>
                <a:satMod val="105000"/>
              </a:schemeClr>
            </a:gs>
            <a:gs pos="35000">
              <a:schemeClr val="phClr">
                <a:shade val="70000"/>
              </a:schemeClr>
            </a:gs>
            <a:gs pos="58000">
              <a:schemeClr val="phClr">
                <a:shade val="49000"/>
                <a:satMod val="120000"/>
              </a:schemeClr>
            </a:gs>
            <a:gs pos="80000">
              <a:schemeClr val="phClr">
                <a:shade val="50000"/>
                <a:satMod val="120000"/>
              </a:schemeClr>
            </a:gs>
            <a:gs pos="90000">
              <a:schemeClr val="phClr">
                <a:shade val="57000"/>
                <a:satMod val="130000"/>
              </a:schemeClr>
            </a:gs>
            <a:gs pos="100000">
              <a:schemeClr val="phClr">
                <a:shade val="76000"/>
                <a:satMod val="150000"/>
              </a:schemeClr>
            </a:gs>
          </a:gsLst>
          <a:lin ang="5400000" scaled="1"/>
        </a:gradFill>
      </a:fillStyleLst>
      <a:lnStyleLst>
        <a:ln w="3175" cap="flat" cmpd="sng" algn="ctr">
          <a:solidFill>
            <a:schemeClr val="phClr">
              <a:shade val="60000"/>
              <a:satMod val="300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00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</a:effectStyle>
        <a:effectStyle>
          <a:effectLst>
            <a:glow rad="76200">
              <a:schemeClr val="phClr">
                <a:tint val="30000"/>
                <a:shade val="95000"/>
                <a:satMod val="300000"/>
                <a:alpha val="50000"/>
              </a:schemeClr>
            </a:glow>
          </a:effectLst>
          <a:scene3d>
            <a:camera prst="orthographicFront" fov="0">
              <a:rot lat="0" lon="0" rev="0"/>
            </a:camera>
            <a:lightRig rig="harsh" dir="t">
              <a:rot lat="6000000" lon="6000000" rev="0"/>
            </a:lightRig>
          </a:scene3d>
          <a:sp3d contourW="10000" prstMaterial="metal">
            <a:bevelT w="20000" h="9000" prst="softRound"/>
            <a:contourClr>
              <a:schemeClr val="phClr">
                <a:shade val="30000"/>
                <a:satMod val="20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0000"/>
                <a:satMod val="150000"/>
              </a:schemeClr>
            </a:gs>
            <a:gs pos="30000">
              <a:schemeClr val="phClr">
                <a:shade val="60000"/>
                <a:satMod val="150000"/>
              </a:schemeClr>
            </a:gs>
            <a:gs pos="100000">
              <a:schemeClr val="phClr">
                <a:tint val="83000"/>
                <a:satMod val="200000"/>
              </a:schemeClr>
            </a:gs>
          </a:gsLst>
          <a:lin ang="13000000" scaled="0"/>
        </a:gradFill>
        <a:gradFill rotWithShape="1">
          <a:gsLst>
            <a:gs pos="0">
              <a:schemeClr val="phClr">
                <a:tint val="78000"/>
                <a:satMod val="220000"/>
              </a:schemeClr>
            </a:gs>
            <a:gs pos="100000">
              <a:schemeClr val="phClr">
                <a:shade val="35000"/>
                <a:satMod val="155000"/>
              </a:schemeClr>
            </a:gs>
          </a:gsLst>
          <a:path path="circle">
            <a:fillToRect l="12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1:O10"/>
  <sheetViews>
    <sheetView showGridLines="0" tabSelected="1" workbookViewId="0">
      <pane ySplit="4" topLeftCell="A5" activePane="bottomLeft" state="frozen"/>
      <selection pane="bottomLeft"/>
    </sheetView>
  </sheetViews>
  <sheetFormatPr defaultRowHeight="30" customHeight="1" x14ac:dyDescent="0.25"/>
  <cols>
    <col min="1" max="1" width="2.7109375" customWidth="1"/>
    <col min="2" max="2" width="22.5703125" style="5" customWidth="1"/>
    <col min="3" max="15" width="12.5703125" customWidth="1"/>
    <col min="16" max="16" width="2.7109375" customWidth="1"/>
  </cols>
  <sheetData>
    <row r="1" spans="2:15" ht="39.950000000000003" customHeight="1" thickBot="1" x14ac:dyDescent="0.3">
      <c r="B1" s="21" t="s">
        <v>0</v>
      </c>
      <c r="C1" s="21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5" ht="15" customHeight="1" thickBot="1" x14ac:dyDescent="0.3">
      <c r="B2" s="6"/>
      <c r="C2" s="3" t="s">
        <v>8</v>
      </c>
      <c r="D2" s="3" t="s">
        <v>9</v>
      </c>
      <c r="E2" s="3" t="s">
        <v>11</v>
      </c>
      <c r="F2" s="3" t="s">
        <v>12</v>
      </c>
      <c r="G2" s="3" t="s">
        <v>13</v>
      </c>
      <c r="H2" s="3" t="s">
        <v>14</v>
      </c>
      <c r="I2" s="3" t="s">
        <v>15</v>
      </c>
      <c r="J2" s="3" t="s">
        <v>16</v>
      </c>
      <c r="K2" s="3" t="s">
        <v>17</v>
      </c>
      <c r="L2" s="3" t="s">
        <v>18</v>
      </c>
      <c r="M2" s="3" t="s">
        <v>20</v>
      </c>
      <c r="N2" s="3" t="s">
        <v>21</v>
      </c>
      <c r="O2" s="3" t="s">
        <v>23</v>
      </c>
    </row>
    <row r="3" spans="2:15" ht="30" customHeight="1" thickBot="1" x14ac:dyDescent="0.3">
      <c r="B3" s="4" t="s">
        <v>1</v>
      </c>
      <c r="C3" s="9">
        <f>Troškovi[[#Totals],[jan]]</f>
        <v>0</v>
      </c>
      <c r="D3" s="9">
        <f>Troškovi[[#Totals],[Feb]]</f>
        <v>0</v>
      </c>
      <c r="E3" s="9">
        <f>Troškovi[[#Totals],[Mart]]</f>
        <v>0</v>
      </c>
      <c r="F3" s="9">
        <f>Troškovi[[#Totals],[April]]</f>
        <v>0</v>
      </c>
      <c r="G3" s="9">
        <f>Troškovi[[#Totals],[Maj]]</f>
        <v>0</v>
      </c>
      <c r="H3" s="9">
        <f>Troškovi[[#Totals],[Jun]]</f>
        <v>0</v>
      </c>
      <c r="I3" s="9">
        <f>Troškovi[[#Totals],[Jul]]</f>
        <v>0</v>
      </c>
      <c r="J3" s="9">
        <f>Troškovi[[#Totals],[Avg]]</f>
        <v>0</v>
      </c>
      <c r="K3" s="9">
        <f>Troškovi[[#Totals],[Avg]]</f>
        <v>0</v>
      </c>
      <c r="L3" s="9">
        <f>Troškovi[[#Totals],[Okt]]</f>
        <v>0</v>
      </c>
      <c r="M3" s="9">
        <f>Troškovi[[#Totals],[Nov]]</f>
        <v>0</v>
      </c>
      <c r="N3" s="9">
        <f>Troškovi[[#Totals],[Dec]]</f>
        <v>0</v>
      </c>
      <c r="O3" s="2">
        <f>SUM(C3:N3)</f>
        <v>0</v>
      </c>
    </row>
    <row r="4" spans="2:15" ht="30" customHeight="1" thickBot="1" x14ac:dyDescent="0.3">
      <c r="B4" s="5" t="s">
        <v>2</v>
      </c>
      <c r="C4" s="10">
        <f>SUM(Prihod[[#Totals],[Jan]]-C3)</f>
        <v>0</v>
      </c>
      <c r="D4" s="10">
        <f>SUM(Prihod[[#Totals],[feb]]-D3)</f>
        <v>0</v>
      </c>
      <c r="E4" s="10">
        <f>SUM(Prihod[[#Totals],[mart]]-E3)</f>
        <v>0</v>
      </c>
      <c r="F4" s="10">
        <f>SUM(Prihod[[#Totals],[april]]-F3)</f>
        <v>0</v>
      </c>
      <c r="G4" s="10">
        <f>SUM(Prihod[[#Totals],[maj]]-G3)</f>
        <v>0</v>
      </c>
      <c r="H4" s="10">
        <f>SUM(Prihod[[#Totals],[jun]]-H3)</f>
        <v>0</v>
      </c>
      <c r="I4" s="10">
        <f>SUM(Prihod[[#Totals],[jul]]-I3)</f>
        <v>0</v>
      </c>
      <c r="J4" s="10">
        <f>SUM(Prihod[[#Totals],[avg]]-J3)</f>
        <v>0</v>
      </c>
      <c r="K4" s="10">
        <f>SUM(Prihod[[#Totals],[sep]]-K3)</f>
        <v>0</v>
      </c>
      <c r="L4" s="10">
        <f>SUM(Prihod[[#Totals],[Okt]]-L3)</f>
        <v>0</v>
      </c>
      <c r="M4" s="10">
        <f>SUM(Prihod[[#Totals],[Nov]]-M3)</f>
        <v>0</v>
      </c>
      <c r="N4" s="10">
        <f>SUM(Prihod[[#Totals],[dec]]-N3)</f>
        <v>0</v>
      </c>
      <c r="O4" s="10">
        <f>SUM(C4:N4)</f>
        <v>0</v>
      </c>
    </row>
    <row r="5" spans="2:15" ht="30" customHeight="1" thickBot="1" x14ac:dyDescent="0.3">
      <c r="B5" s="8" t="s">
        <v>3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2:15" ht="30" customHeight="1" thickBot="1" x14ac:dyDescent="0.3">
      <c r="B6" s="13" t="s">
        <v>4</v>
      </c>
      <c r="C6" s="17" t="s">
        <v>8</v>
      </c>
      <c r="D6" s="13" t="s">
        <v>10</v>
      </c>
      <c r="E6" s="13" t="s">
        <v>11</v>
      </c>
      <c r="F6" s="13" t="s">
        <v>12</v>
      </c>
      <c r="G6" s="13" t="s">
        <v>13</v>
      </c>
      <c r="H6" s="13" t="s">
        <v>14</v>
      </c>
      <c r="I6" s="13" t="s">
        <v>15</v>
      </c>
      <c r="J6" s="13" t="s">
        <v>16</v>
      </c>
      <c r="K6" s="13" t="s">
        <v>17</v>
      </c>
      <c r="L6" s="13" t="s">
        <v>19</v>
      </c>
      <c r="M6" s="13" t="s">
        <v>20</v>
      </c>
      <c r="N6" s="13" t="s">
        <v>22</v>
      </c>
      <c r="O6" s="13" t="s">
        <v>23</v>
      </c>
    </row>
    <row r="7" spans="2:15" ht="30" customHeight="1" thickBot="1" x14ac:dyDescent="0.3">
      <c r="B7" s="5" t="s">
        <v>5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">
        <f>SUM(Prihod[[#This Row],[Jan]:[dec]])</f>
        <v>0</v>
      </c>
    </row>
    <row r="8" spans="2:15" ht="30" customHeight="1" thickBot="1" x14ac:dyDescent="0.3">
      <c r="B8" s="5" t="s">
        <v>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">
        <f>SUM(Prihod[[#This Row],[Jan]:[dec]])</f>
        <v>0</v>
      </c>
    </row>
    <row r="9" spans="2:15" ht="30" customHeight="1" thickBot="1" x14ac:dyDescent="0.3">
      <c r="B9" s="5" t="s">
        <v>7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">
        <f>SUM(Prihod[[#This Row],[Jan]:[dec]])</f>
        <v>0</v>
      </c>
    </row>
    <row r="10" spans="2:15" ht="30" customHeight="1" thickBot="1" x14ac:dyDescent="0.3">
      <c r="B10" t="s">
        <v>50</v>
      </c>
      <c r="C10" s="18">
        <f>SUBTOTAL(109,Prihod[Jan])</f>
        <v>0</v>
      </c>
      <c r="D10" s="18">
        <f>SUBTOTAL(109,Prihod[feb])</f>
        <v>0</v>
      </c>
      <c r="E10" s="18">
        <f>SUBTOTAL(109,Prihod[mart])</f>
        <v>0</v>
      </c>
      <c r="F10" s="18">
        <f>SUBTOTAL(109,Prihod[april])</f>
        <v>0</v>
      </c>
      <c r="G10" s="18">
        <f>SUBTOTAL(109,Prihod[maj])</f>
        <v>0</v>
      </c>
      <c r="H10" s="18">
        <f>SUBTOTAL(109,Prihod[jun])</f>
        <v>0</v>
      </c>
      <c r="I10" s="18">
        <f>SUBTOTAL(109,Prihod[jul])</f>
        <v>0</v>
      </c>
      <c r="J10" s="18">
        <f>SUBTOTAL(109,Prihod[avg])</f>
        <v>0</v>
      </c>
      <c r="K10" s="18">
        <f>SUBTOTAL(109,Prihod[sep])</f>
        <v>0</v>
      </c>
      <c r="L10" s="18">
        <f>SUBTOTAL(109,Prihod[Okt])</f>
        <v>0</v>
      </c>
      <c r="M10" s="18">
        <f>SUBTOTAL(109,Prihod[Nov])</f>
        <v>0</v>
      </c>
      <c r="N10" s="18">
        <f>SUBTOTAL(109,Prihod[dec])</f>
        <v>0</v>
      </c>
      <c r="O10" s="19">
        <f>SUBTOTAL(109,Prihod[Godina])</f>
        <v>0</v>
      </c>
    </row>
  </sheetData>
  <mergeCells count="1">
    <mergeCell ref="B1:C1"/>
  </mergeCells>
  <phoneticPr fontId="0" type="noConversion"/>
  <conditionalFormatting sqref="C4:N4">
    <cfRule type="iconSet" priority="2">
      <iconSet iconSet="3Arrows">
        <cfvo type="percentile" val="0"/>
        <cfvo type="num" val="0"/>
        <cfvo type="num" val="1"/>
      </iconSet>
    </cfRule>
  </conditionalFormatting>
  <conditionalFormatting sqref="O4">
    <cfRule type="iconSet" priority="1">
      <iconSet iconSet="3Arrows">
        <cfvo type="percentile" val="0"/>
        <cfvo type="num" val="0"/>
        <cfvo type="num" val="1"/>
      </iconSet>
    </cfRule>
  </conditionalFormatting>
  <dataValidations count="9">
    <dataValidation allowBlank="1" showInputMessage="1" showErrorMessage="1" prompt="Naslov ovog radnog lista nalazi se u ovoj ćeliji" sqref="B1:C1" xr:uid="{00000000-0002-0000-0000-000000000000}"/>
    <dataValidation allowBlank="1" showInputMessage="1" showErrorMessage="1" prompt="Meseci se nalaze u ćelijama sa desne strane. Ukupni troškovi i manjak ili višak novca automatski se izračunavaju u ćelijama od C3 do O4 ispod" sqref="B2" xr:uid="{00000000-0002-0000-0000-000001000000}"/>
    <dataValidation allowBlank="1" showInputMessage="1" showErrorMessage="1" prompt="Ukupni troškovi se automatski izračunavaju u ćelijama sa desne strane" sqref="B3" xr:uid="{00000000-0002-0000-0000-000002000000}"/>
    <dataValidation allowBlank="1" showInputMessage="1" showErrorMessage="1" prompt="Manjak ili višak novca automatski se izračunava u ćelijama sa desne strane sa ikonama koje se u skladu sa tim ažuriraju" sqref="B4" xr:uid="{00000000-0002-0000-0000-000003000000}"/>
    <dataValidation allowBlank="1" showInputMessage="1" showErrorMessage="1" prompt="Detalje o prihodu unesite u tabelu ispod" sqref="B5" xr:uid="{00000000-0002-0000-0000-000004000000}"/>
    <dataValidation allowBlank="1" showInputMessage="1" showErrorMessage="1" prompt="U ovoj radnoj svesci napravite osnovni lični budžet. Ukupni mesečni i godišnji troškovi automatski se ažuriraju na ovom radnom listu. Detalje unesite u tabelu „Prihod“" sqref="A1" xr:uid="{00000000-0002-0000-0000-000005000000}"/>
    <dataValidation allowBlank="1" showInputMessage="1" showErrorMessage="1" prompt="Kategoriju unesite u ovu kolonu, ispod ovog naslova. Koristite filtere naslova da biste pronašli određene unose" sqref="B6" xr:uid="{00000000-0002-0000-0000-000006000000}"/>
    <dataValidation allowBlank="1" showInputMessage="1" showErrorMessage="1" prompt="Godišnji prihodi se automatski izračunavaju u ovoj koloni, ispod ovog naslova" sqref="O6" xr:uid="{00000000-0002-0000-0000-000007000000}"/>
    <dataValidation allowBlank="1" showInputMessage="1" showErrorMessage="1" prompt="Prihod za ovaj mesec unesite u ovu kolonu, ispod ovog naslova" sqref="C6:N6" xr:uid="{00000000-0002-0000-0000-000008000000}"/>
  </dataValidations>
  <printOptions horizontalCentered="1"/>
  <pageMargins left="0.5" right="0.5" top="0.75" bottom="0.75" header="0.5" footer="0.5"/>
  <pageSetup paperSize="9" scale="71" fitToHeight="0" orientation="landscape" horizontalDpi="200" verticalDpi="200" r:id="rId1"/>
  <headerFooter differentFirst="1" alignWithMargins="0">
    <oddFooter>Page &amp;P of &amp;N</oddFooter>
  </headerFooter>
  <ignoredErrors>
    <ignoredError sqref="O7:O9" emptyCellReference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/>
    <pageSetUpPr fitToPage="1"/>
  </sheetPr>
  <dimension ref="B1:P12"/>
  <sheetViews>
    <sheetView showGridLines="0" workbookViewId="0">
      <pane ySplit="1" topLeftCell="A2" activePane="bottomLeft" state="frozen"/>
      <selection pane="bottomLeft"/>
    </sheetView>
  </sheetViews>
  <sheetFormatPr defaultRowHeight="30" customHeight="1" x14ac:dyDescent="0.25"/>
  <cols>
    <col min="1" max="1" width="2.7109375" customWidth="1"/>
    <col min="2" max="2" width="19.28515625" customWidth="1"/>
    <col min="3" max="3" width="22.140625" bestFit="1" customWidth="1"/>
    <col min="4" max="16" width="12.5703125" customWidth="1"/>
    <col min="17" max="17" width="2.7109375" customWidth="1"/>
  </cols>
  <sheetData>
    <row r="1" spans="2:16" ht="39.950000000000003" customHeight="1" x14ac:dyDescent="0.25">
      <c r="B1" s="22" t="s">
        <v>0</v>
      </c>
      <c r="C1" s="22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2:16" ht="30" customHeight="1" thickBot="1" x14ac:dyDescent="0.3">
      <c r="B2" s="8" t="s">
        <v>24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2:16" ht="30" customHeight="1" thickBot="1" x14ac:dyDescent="0.3">
      <c r="B3" s="13" t="s">
        <v>4</v>
      </c>
      <c r="C3" s="13" t="s">
        <v>33</v>
      </c>
      <c r="D3" s="17" t="s">
        <v>42</v>
      </c>
      <c r="E3" s="13" t="s">
        <v>9</v>
      </c>
      <c r="F3" s="13" t="s">
        <v>43</v>
      </c>
      <c r="G3" s="13" t="s">
        <v>44</v>
      </c>
      <c r="H3" s="13" t="s">
        <v>45</v>
      </c>
      <c r="I3" s="13" t="s">
        <v>46</v>
      </c>
      <c r="J3" s="13" t="s">
        <v>47</v>
      </c>
      <c r="K3" s="13" t="s">
        <v>48</v>
      </c>
      <c r="L3" s="13" t="s">
        <v>49</v>
      </c>
      <c r="M3" s="13" t="s">
        <v>19</v>
      </c>
      <c r="N3" s="13" t="s">
        <v>20</v>
      </c>
      <c r="O3" s="13" t="s">
        <v>21</v>
      </c>
      <c r="P3" s="13" t="s">
        <v>23</v>
      </c>
    </row>
    <row r="4" spans="2:16" ht="30" customHeight="1" x14ac:dyDescent="0.25">
      <c r="B4" s="14" t="s">
        <v>25</v>
      </c>
      <c r="C4" s="11" t="s">
        <v>34</v>
      </c>
      <c r="D4" s="24"/>
      <c r="E4" s="24"/>
      <c r="F4" s="24"/>
      <c r="G4" s="24"/>
      <c r="H4" s="24"/>
      <c r="I4" s="24"/>
      <c r="J4" s="24"/>
      <c r="K4" s="24"/>
      <c r="L4" s="23"/>
      <c r="M4" s="24"/>
      <c r="N4" s="24"/>
      <c r="O4" s="24"/>
      <c r="P4" s="25">
        <f>SUM(Trošak!$D4:$O4)</f>
        <v>0</v>
      </c>
    </row>
    <row r="5" spans="2:16" ht="30" customHeight="1" x14ac:dyDescent="0.25">
      <c r="B5" s="15" t="s">
        <v>26</v>
      </c>
      <c r="C5" s="11" t="s">
        <v>35</v>
      </c>
      <c r="D5" s="24"/>
      <c r="E5" s="24"/>
      <c r="F5" s="24"/>
      <c r="G5" s="24"/>
      <c r="H5" s="24"/>
      <c r="I5" s="24"/>
      <c r="J5" s="24"/>
      <c r="K5" s="24"/>
      <c r="L5" s="23"/>
      <c r="M5" s="24"/>
      <c r="N5" s="24"/>
      <c r="O5" s="24"/>
      <c r="P5" s="25">
        <f>SUM(Trošak!$D5:$O5)</f>
        <v>0</v>
      </c>
    </row>
    <row r="6" spans="2:16" ht="30" customHeight="1" x14ac:dyDescent="0.25">
      <c r="B6" s="16" t="s">
        <v>27</v>
      </c>
      <c r="C6" s="11" t="s">
        <v>36</v>
      </c>
      <c r="D6" s="24"/>
      <c r="E6" s="24"/>
      <c r="F6" s="24"/>
      <c r="G6" s="24"/>
      <c r="H6" s="24"/>
      <c r="I6" s="24"/>
      <c r="J6" s="24"/>
      <c r="K6" s="24"/>
      <c r="L6" s="23"/>
      <c r="M6" s="24"/>
      <c r="N6" s="24"/>
      <c r="O6" s="24"/>
      <c r="P6" s="25">
        <f>SUM(Trošak!$D6:$O6)</f>
        <v>0</v>
      </c>
    </row>
    <row r="7" spans="2:16" ht="30" customHeight="1" x14ac:dyDescent="0.25">
      <c r="B7" s="15" t="s">
        <v>28</v>
      </c>
      <c r="C7" s="11" t="s">
        <v>37</v>
      </c>
      <c r="D7" s="24"/>
      <c r="E7" s="24"/>
      <c r="F7" s="24"/>
      <c r="G7" s="24"/>
      <c r="H7" s="24"/>
      <c r="I7" s="24"/>
      <c r="J7" s="24"/>
      <c r="K7" s="24"/>
      <c r="L7" s="23"/>
      <c r="M7" s="24"/>
      <c r="N7" s="24"/>
      <c r="O7" s="24"/>
      <c r="P7" s="25">
        <f>SUM(Trošak!$D7:$O7)</f>
        <v>0</v>
      </c>
    </row>
    <row r="8" spans="2:16" ht="30" customHeight="1" x14ac:dyDescent="0.25">
      <c r="B8" s="16" t="s">
        <v>29</v>
      </c>
      <c r="C8" s="11" t="s">
        <v>38</v>
      </c>
      <c r="D8" s="24"/>
      <c r="E8" s="24"/>
      <c r="F8" s="24"/>
      <c r="G8" s="24"/>
      <c r="H8" s="24"/>
      <c r="I8" s="24"/>
      <c r="J8" s="24"/>
      <c r="K8" s="24"/>
      <c r="L8" s="23"/>
      <c r="M8" s="24"/>
      <c r="N8" s="24"/>
      <c r="O8" s="24"/>
      <c r="P8" s="25">
        <f>SUM(Trošak!$D8:$O8)</f>
        <v>0</v>
      </c>
    </row>
    <row r="9" spans="2:16" ht="30" customHeight="1" x14ac:dyDescent="0.25">
      <c r="B9" s="15" t="s">
        <v>30</v>
      </c>
      <c r="C9" s="11" t="s">
        <v>39</v>
      </c>
      <c r="D9" s="24"/>
      <c r="E9" s="24"/>
      <c r="F9" s="24"/>
      <c r="G9" s="24"/>
      <c r="H9" s="24"/>
      <c r="I9" s="24"/>
      <c r="J9" s="24"/>
      <c r="K9" s="24"/>
      <c r="L9" s="23"/>
      <c r="M9" s="24"/>
      <c r="N9" s="24"/>
      <c r="O9" s="24"/>
      <c r="P9" s="25">
        <f>SUM(Trošak!$D9:$O9)</f>
        <v>0</v>
      </c>
    </row>
    <row r="10" spans="2:16" ht="30" customHeight="1" x14ac:dyDescent="0.25">
      <c r="B10" s="16" t="s">
        <v>31</v>
      </c>
      <c r="C10" s="11" t="s">
        <v>40</v>
      </c>
      <c r="D10" s="24"/>
      <c r="E10" s="24"/>
      <c r="F10" s="24"/>
      <c r="G10" s="24"/>
      <c r="H10" s="24"/>
      <c r="I10" s="24"/>
      <c r="J10" s="24"/>
      <c r="K10" s="24"/>
      <c r="L10" s="23"/>
      <c r="M10" s="24"/>
      <c r="N10" s="24"/>
      <c r="O10" s="24"/>
      <c r="P10" s="25">
        <f>SUM(Trošak!$D10:$O10)</f>
        <v>0</v>
      </c>
    </row>
    <row r="11" spans="2:16" ht="30" customHeight="1" x14ac:dyDescent="0.25">
      <c r="B11" s="15" t="s">
        <v>32</v>
      </c>
      <c r="C11" s="5" t="s">
        <v>41</v>
      </c>
      <c r="D11" s="24"/>
      <c r="E11" s="24"/>
      <c r="F11" s="24"/>
      <c r="G11" s="24"/>
      <c r="H11" s="24"/>
      <c r="I11" s="24"/>
      <c r="J11" s="24"/>
      <c r="K11" s="24"/>
      <c r="L11" s="23"/>
      <c r="M11" s="24"/>
      <c r="N11" s="24"/>
      <c r="O11" s="24"/>
      <c r="P11" s="25">
        <f>SUM(Trošak!$D11:$O11)</f>
        <v>0</v>
      </c>
    </row>
    <row r="12" spans="2:16" ht="30" customHeight="1" x14ac:dyDescent="0.25">
      <c r="B12" s="12" t="s">
        <v>50</v>
      </c>
      <c r="D12" s="20">
        <f>SUBTOTAL(109,Troškovi[jan])</f>
        <v>0</v>
      </c>
      <c r="E12" s="20">
        <f>SUBTOTAL(109,Troškovi[Feb])</f>
        <v>0</v>
      </c>
      <c r="F12" s="20">
        <f>SUBTOTAL(109,Troškovi[Mart])</f>
        <v>0</v>
      </c>
      <c r="G12" s="20">
        <f>SUBTOTAL(109,Troškovi[April])</f>
        <v>0</v>
      </c>
      <c r="H12" s="20">
        <f>SUBTOTAL(109,Troškovi[Maj])</f>
        <v>0</v>
      </c>
      <c r="I12" s="20">
        <f>SUBTOTAL(109,Troškovi[Jun])</f>
        <v>0</v>
      </c>
      <c r="J12" s="20">
        <f>SUBTOTAL(109,Troškovi[Jul])</f>
        <v>0</v>
      </c>
      <c r="K12" s="20">
        <f>SUBTOTAL(109,Troškovi[Avg])</f>
        <v>0</v>
      </c>
      <c r="L12" s="20">
        <f>SUBTOTAL(109,Troškovi[Sept])</f>
        <v>0</v>
      </c>
      <c r="M12" s="20">
        <f>SUBTOTAL(109,Troškovi[Okt])</f>
        <v>0</v>
      </c>
      <c r="N12" s="20">
        <f>SUBTOTAL(109,Troškovi[Nov])</f>
        <v>0</v>
      </c>
      <c r="O12" s="20">
        <f>SUBTOTAL(109,Troškovi[Dec])</f>
        <v>0</v>
      </c>
      <c r="P12" s="20">
        <f>SUBTOTAL(109,Troškovi[Godina])</f>
        <v>0</v>
      </c>
    </row>
  </sheetData>
  <mergeCells count="1">
    <mergeCell ref="B1:C1"/>
  </mergeCells>
  <dataValidations count="8">
    <dataValidation allowBlank="1" showInputMessage="1" showErrorMessage="1" prompt="Naslov ovog radnog lista nalazi se u ovoj ćeliji" sqref="B1:C1" xr:uid="{00000000-0002-0000-0100-000000000000}"/>
    <dataValidation allowBlank="1" showInputMessage="1" showErrorMessage="1" prompt="Troškove unesite u tabelu ispod" sqref="B2" xr:uid="{00000000-0002-0000-0100-000001000000}"/>
    <dataValidation allowBlank="1" showInputMessage="1" showErrorMessage="1" prompt="Potkategoriju unesite u ovu kolonu, ispod ovog naslova" sqref="C3" xr:uid="{00000000-0002-0000-0100-000002000000}"/>
    <dataValidation allowBlank="1" showInputMessage="1" showErrorMessage="1" prompt="Troškove za ovaj mesec unesite u ovu kolonu, ispod ovog naslova" sqref="D3:O3" xr:uid="{00000000-0002-0000-0100-000003000000}"/>
    <dataValidation allowBlank="1" showInputMessage="1" showErrorMessage="1" prompt="Godišnji troškovi se automatski izračunavaju u ovoj koloni, ispod ovog naslova" sqref="P3" xr:uid="{00000000-0002-0000-0100-000004000000}"/>
    <dataValidation allowBlank="1" showInputMessage="1" showErrorMessage="1" prompt="Mesečne troškove unesite u tabelu „Troškovi“ na ovom radnom listu. Godišnji troškovi se automatski izračunavaju" sqref="A1" xr:uid="{00000000-0002-0000-0100-000005000000}"/>
    <dataValidation type="list" errorStyle="warning" allowBlank="1" showInputMessage="1" showErrorMessage="1" error="Izaberite kategoriju sa liste. Izaberite stavku „OTKAŽI“, pritisnite kombinaciju tastera ALT+STRELICA NADOLE da biste dobili opcije, a zatim tastere STRELICA NADOLE i ENTER da biste izvršili izbor" sqref="B4:B11" xr:uid="{00000000-0002-0000-0100-000006000000}">
      <formula1>"Kuća,Svakodnevni život,Prevoz,Zabava,Zdravstveno,Odmori,Rekreacija,Dugovanja/pretplate,Lični troškovi,Finansijske obaveze,Razna plaćanja"</formula1>
    </dataValidation>
    <dataValidation allowBlank="1" showInputMessage="1" showErrorMessage="1" prompt="Izaberite kategoriju u ovoj koloni, ispod ovog naslova. Pritisnite kombinaciju tastera ALT+STRELICA NADOLE da biste otvorili padajuću listu, a zatim pritisnite taster ENTER da biste izvršili izbor" sqref="B3" xr:uid="{00000000-0002-0000-0100-000007000000}"/>
  </dataValidations>
  <printOptions horizontalCentered="1"/>
  <pageMargins left="0.5" right="0.5" top="0.75" bottom="0.75" header="0.5" footer="0.5"/>
  <pageSetup paperSize="9" scale="65" fitToHeight="0" orientation="landscape" horizontalDpi="200" verticalDpi="200" r:id="rId1"/>
  <headerFooter differentFirst="1" alignWithMargins="0">
    <oddFooter>Page &amp;P of &amp;N</oddFooter>
  </headerFooter>
  <ignoredErrors>
    <ignoredError sqref="P4" emptyCellReference="1"/>
  </ignoredErrors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opsezi</vt:lpstr>
      </vt:variant>
      <vt:variant>
        <vt:i4>5</vt:i4>
      </vt:variant>
    </vt:vector>
  </HeadingPairs>
  <TitlesOfParts>
    <vt:vector size="7" baseType="lpstr">
      <vt:lpstr>Rezime</vt:lpstr>
      <vt:lpstr>Trošak</vt:lpstr>
      <vt:lpstr>Naslov1</vt:lpstr>
      <vt:lpstr>Naslov2</vt:lpstr>
      <vt:lpstr>Rezime!Naslovi_štampanja</vt:lpstr>
      <vt:lpstr>Trošak!Naslovi_štampanja</vt:lpstr>
      <vt:lpstr>RegionNaslovaReda1..O4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lastPrinted>2018-02-27T11:11:33Z</cp:lastPrinted>
  <dcterms:created xsi:type="dcterms:W3CDTF">2018-02-27T04:55:40Z</dcterms:created>
  <dcterms:modified xsi:type="dcterms:W3CDTF">2018-09-25T07:22:29Z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