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34DE84F2-B527-4455-950B-35C6995CA3E4}" xr6:coauthVersionLast="31" xr6:coauthVersionMax="34" xr10:uidLastSave="{00000000-0000-0000-0000-000000000000}"/>
  <bookViews>
    <workbookView xWindow="930" yWindow="0" windowWidth="20490" windowHeight="6930" xr2:uid="{00000000-000D-0000-FFFF-FFFF00000000}"/>
  </bookViews>
  <sheets>
    <sheet name="Tok novca" sheetId="1" r:id="rId1"/>
    <sheet name="Mesečni prihod" sheetId="3" r:id="rId2"/>
    <sheet name="Mesečni trošak" sheetId="4" r:id="rId3"/>
    <sheet name="PODACI IZ GRAFIKONA" sheetId="2" state="hidden" r:id="rId4"/>
  </sheets>
  <definedNames>
    <definedName name="Godina">'Tok novca'!$B$4</definedName>
    <definedName name="Ime">'Tok novca'!$B$1</definedName>
    <definedName name="Mesec">'Tok novca'!$B$3</definedName>
    <definedName name="NaslovBudžeta">'Tok novca'!$B$2</definedName>
    <definedName name="_xlnm.Print_Titles" localSheetId="1">'Mesečni prihod'!$5:$5</definedName>
    <definedName name="_xlnm.Print_Titles" localSheetId="2">'Mesečni trošak'!$5:$5</definedName>
    <definedName name="_xlnm.Print_Titles" localSheetId="0">'Tok novca'!$6:$6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2" i="4"/>
  <c r="B2" i="3"/>
  <c r="B1" i="3"/>
  <c r="E8" i="3" l="1"/>
  <c r="E7" i="3"/>
  <c r="E6" i="3"/>
  <c r="C9" i="3" l="1"/>
  <c r="D9" i="3"/>
  <c r="D26" i="4" l="1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4" i="1"/>
  <c r="B4" i="4" l="1"/>
  <c r="B4" i="3"/>
  <c r="B3" i="3"/>
  <c r="B3" i="4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<sst xmlns="http://schemas.openxmlformats.org/spreadsheetml/2006/main" count="49" uniqueCount="39">
  <si>
    <t>Ime</t>
  </si>
  <si>
    <t>Porodični budžet</t>
  </si>
  <si>
    <t>Napomena: Tabela „Tok novca“ automatski se izračunava na osnovu unosa sa radnih listova „Mesečni prihod“ i „Mesečni trošak“</t>
  </si>
  <si>
    <t>Tok novca</t>
  </si>
  <si>
    <t>Ukupni prihod</t>
  </si>
  <si>
    <t>Ukupan trošak</t>
  </si>
  <si>
    <t>Ukupna gotovina</t>
  </si>
  <si>
    <t>Predviđeno</t>
  </si>
  <si>
    <t>Stvarno</t>
  </si>
  <si>
    <t>Odstupanje</t>
  </si>
  <si>
    <t>Mesečni prihod</t>
  </si>
  <si>
    <t>Prihod 1</t>
  </si>
  <si>
    <t>Prihod 2</t>
  </si>
  <si>
    <t>Ostali prihod</t>
  </si>
  <si>
    <t>Mesečni trošak</t>
  </si>
  <si>
    <t>Iznajmljivanje stana</t>
  </si>
  <si>
    <t>Namirnice</t>
  </si>
  <si>
    <t>Telefon</t>
  </si>
  <si>
    <t>Struja/gas</t>
  </si>
  <si>
    <t>Voda/kanalizacija/smeće</t>
  </si>
  <si>
    <t>Kablovska televizija</t>
  </si>
  <si>
    <t>Internet</t>
  </si>
  <si>
    <t>Održavanje/popravka</t>
  </si>
  <si>
    <t>Briga o detetu</t>
  </si>
  <si>
    <t>Školarina</t>
  </si>
  <si>
    <t>Ljubimci</t>
  </si>
  <si>
    <t>Prevoz</t>
  </si>
  <si>
    <t>Lična nega</t>
  </si>
  <si>
    <t>Osiguranje</t>
  </si>
  <si>
    <t>Kreditne kartice</t>
  </si>
  <si>
    <t>Zajmovi</t>
  </si>
  <si>
    <t>Porezi</t>
  </si>
  <si>
    <t>Pokloni/dobrotvorna davanja</t>
  </si>
  <si>
    <t>Štednja</t>
  </si>
  <si>
    <t>Drugo</t>
  </si>
  <si>
    <t>PODACI GRAFIKONA</t>
  </si>
  <si>
    <t>Protok gotovine</t>
  </si>
  <si>
    <t>Očekivano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</si>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</sst>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RSD&quot;_-;\-* #,##0\ &quot;RSD&quot;_-;_-* &quot;-&quot;\ &quot;RSD&quot;_-;_-@_-"/>
    <numFmt numFmtId="165" formatCode="_-* #,##0.00\ &quot;RSD&quot;_-;\-* #,##0.00\ &quot;RSD&quot;_-;_-* &quot;-&quot;??\ &quot;RSD&quot;_-;_-@_-"/>
  </numFmts>
  <fonts count="24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2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6" borderId="3" applyNumberFormat="0" applyAlignment="0" applyProtection="0"/>
    <xf numFmtId="0" fontId="18" fillId="6" borderId="2" applyNumberFormat="0" applyAlignment="0" applyProtection="0"/>
    <xf numFmtId="0" fontId="19" fillId="0" borderId="4" applyNumberFormat="0" applyFill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2" fillId="0" borderId="7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6" fillId="0" borderId="0" xfId="6"/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2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4" fillId="0" borderId="0" xfId="2" applyBorder="1"/>
    <xf numFmtId="0" fontId="10" fillId="0" borderId="0" xfId="6" applyFont="1" applyAlignment="1">
      <alignment horizontal="left"/>
    </xf>
    <xf numFmtId="0" fontId="11" fillId="0" borderId="0" xfId="0" applyFont="1" applyBorder="1"/>
    <xf numFmtId="3" fontId="11" fillId="0" borderId="0" xfId="0" applyNumberFormat="1" applyFont="1" applyBorder="1"/>
    <xf numFmtId="0" fontId="0" fillId="0" borderId="0" xfId="0" applyNumberFormat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9"/>
      <tableStyleElement type="headerRow" dxfId="8"/>
      <tableStyleElement type="totalRow" dxfId="7"/>
    </tableStyle>
    <tableStyle name="Family budget monthly expense" pivot="0" count="3" xr9:uid="{00000000-0011-0000-FFFF-FFFF01000000}">
      <tableStyleElement type="wholeTable" dxfId="6"/>
      <tableStyleElement type="headerRow" dxfId="5"/>
      <tableStyleElement type="totalRow" dxfId="4"/>
    </tableStyle>
    <tableStyle name="Family budget monthly income" pivot="0" count="3" xr9:uid="{00000000-0011-0000-FFFF-FFFF02000000}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'PODACI IZ GRAFIKONA'!$C$3</c:f>
              <c:strCache>
                <c:ptCount val="1"/>
                <c:pt idx="0">
                  <c:v>Očekivano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'PODACI IZ GRAFIKONA'!$B$4:$B$6</c:f>
              <c:strCache>
                <c:ptCount val="3"/>
                <c:pt idx="0">
                  <c:v>Protok gotovine</c:v>
                </c:pt>
                <c:pt idx="1">
                  <c:v>Mesečni prihod</c:v>
                </c:pt>
                <c:pt idx="2">
                  <c:v>Mesečni trošak</c:v>
                </c:pt>
              </c:strCache>
            </c:strRef>
          </c:cat>
          <c:val>
            <c:numRef>
              <c:f>'PODACI IZ GRAFIKONA'!$C$4:$C$6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'PODACI IZ GRAFIKONA'!$D$3</c:f>
              <c:strCache>
                <c:ptCount val="1"/>
                <c:pt idx="0">
                  <c:v>Stvarno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'PODACI IZ GRAFIKONA'!$B$4:$B$6</c:f>
              <c:strCache>
                <c:ptCount val="3"/>
                <c:pt idx="0">
                  <c:v>Protok gotovine</c:v>
                </c:pt>
                <c:pt idx="1">
                  <c:v>Mesečni prihod</c:v>
                </c:pt>
                <c:pt idx="2">
                  <c:v>Mesečni trošak</c:v>
                </c:pt>
              </c:strCache>
            </c:strRef>
          </c:cat>
          <c:val>
            <c:numRef>
              <c:f>'PODACI IZ GRAFIKONA'!$D$4:$D$6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\ &quot;RSD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5</xdr:col>
      <xdr:colOff>0</xdr:colOff>
      <xdr:row>4</xdr:row>
      <xdr:rowOff>2599592</xdr:rowOff>
    </xdr:to>
    <xdr:graphicFrame macro="">
      <xdr:nvGraphicFramePr>
        <xdr:cNvPr id="3" name="Grafikon budžeta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okNovca" displayName="TokNovca" ref="B6:E9" totalsRowCount="1">
  <autoFilter ref="B6:E8" xr:uid="{00000000-0009-0000-0100-000001000000}"/>
  <tableColumns count="4">
    <tableColumn id="1" xr3:uid="{00000000-0010-0000-0000-000001000000}" name="Tok novca" totalsRowLabel="Ukupna gotovina" dataCellStyle="Table Details"/>
    <tableColumn id="3" xr3:uid="{00000000-0010-0000-0000-000003000000}" name="Predviđeno" totalsRowFunction="custom" dataCellStyle="Amounts">
      <totalsRowFormula>C7-C8</totalsRowFormula>
    </tableColumn>
    <tableColumn id="4" xr3:uid="{00000000-0010-0000-0000-000004000000}" name="Stvarno" totalsRowFunction="custom" dataCellStyle="Amounts">
      <totalsRowFormula>D7-D8</totalsRowFormula>
    </tableColumn>
    <tableColumn id="5" xr3:uid="{00000000-0010-0000-0000-000005000000}" name="Odstupanje" totalsRowFunction="sum" dataCellStyle="Variance">
      <calculatedColumnFormula>Prihod[[#Totals],[Odstupanje]]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Prihod" displayName="Prihod" ref="B5:E9" totalsRowCount="1">
  <autoFilter ref="B5:E8" xr:uid="{00000000-0009-0000-0100-000005000000}"/>
  <tableColumns count="4">
    <tableColumn id="1" xr3:uid="{00000000-0010-0000-0100-000001000000}" name="Mesečni prihod" totalsRowLabel="Ukupni prihod" totalsRowDxfId="0" dataCellStyle="Table Details"/>
    <tableColumn id="3" xr3:uid="{00000000-0010-0000-0100-000003000000}" name="Predviđeno" totalsRowFunction="sum" dataCellStyle="Amounts"/>
    <tableColumn id="4" xr3:uid="{00000000-0010-0000-0100-000004000000}" name="Stvarno" totalsRowFunction="sum" dataCellStyle="Amounts"/>
    <tableColumn id="5" xr3:uid="{00000000-0010-0000-0100-000005000000}" name="Odstupanje" totalsRowFunction="sum" dataCellStyle="Variance">
      <calculatedColumnFormula>Prihod[[#This Row],[Stvarno]]-Prihod[[#This Row],[Predviđeno]]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rošak" displayName="Trošak" ref="B5:E26" totalsRowCount="1">
  <autoFilter ref="B5:E25" xr:uid="{00000000-0009-0000-0100-000009000000}"/>
  <tableColumns count="4">
    <tableColumn id="1" xr3:uid="{00000000-0010-0000-0200-000001000000}" name="Mesečni trošak" totalsRowLabel="Zbir" dataCellStyle="Table Details"/>
    <tableColumn id="3" xr3:uid="{00000000-0010-0000-0200-000003000000}" name="Predviđeno" totalsRowFunction="sum" dataCellStyle="Amounts"/>
    <tableColumn id="4" xr3:uid="{00000000-0010-0000-0200-000004000000}" name="Stvarno" totalsRowFunction="sum" dataCellStyle="Amounts"/>
    <tableColumn id="5" xr3:uid="{00000000-0010-0000-0200-000005000000}" name="Odstupanje" totalsRowFunction="sum" dataCellStyle="Variance">
      <calculatedColumnFormula>Trošak[[#This Row],[Predviđeno]]-Trošak[[#This Row],[Stvarno]]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E9"/>
  <sheetViews>
    <sheetView showGridLines="0" tabSelected="1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2" t="str">
        <f ca="1">TEXT(TODAY(),"mmmm")</f>
        <v>August</v>
      </c>
      <c r="C3" s="2"/>
    </row>
    <row r="4" spans="2:5" ht="26.25" x14ac:dyDescent="0.3">
      <c r="B4" s="7">
        <f ca="1">YEAR(TODAY())</f>
        <v>2018</v>
      </c>
      <c r="C4" s="2"/>
    </row>
    <row r="5" spans="2:5" ht="219.75" customHeight="1" x14ac:dyDescent="0.3">
      <c r="B5" s="6" t="s">
        <v>2</v>
      </c>
      <c r="C5" s="18"/>
      <c r="D5" s="18"/>
      <c r="E5" s="18"/>
    </row>
    <row r="6" spans="2:5" ht="45" customHeight="1" x14ac:dyDescent="0.5">
      <c r="B6" s="17" t="s">
        <v>3</v>
      </c>
      <c r="C6" s="9" t="s">
        <v>7</v>
      </c>
      <c r="D6" s="9" t="s">
        <v>8</v>
      </c>
      <c r="E6" s="9" t="s">
        <v>9</v>
      </c>
    </row>
    <row r="7" spans="2:5" ht="17.25" customHeight="1" x14ac:dyDescent="0.3">
      <c r="B7" s="14" t="s">
        <v>4</v>
      </c>
      <c r="C7" s="15">
        <f>Prihod[[#Totals],[Predviđeno]]</f>
        <v>5700</v>
      </c>
      <c r="D7" s="15">
        <f>Prihod[[#Totals],[Stvarno]]</f>
        <v>5500</v>
      </c>
      <c r="E7" s="16">
        <f>Prihod[[#Totals],[Odstupanje]]</f>
        <v>-200</v>
      </c>
    </row>
    <row r="8" spans="2:5" ht="17.25" customHeight="1" x14ac:dyDescent="0.3">
      <c r="B8" s="14" t="s">
        <v>5</v>
      </c>
      <c r="C8" s="15">
        <f>Trošak[[#Totals],[Predviđeno]]</f>
        <v>3603</v>
      </c>
      <c r="D8" s="15">
        <f>Trošak[[#Totals],[Stvarno]]</f>
        <v>3655</v>
      </c>
      <c r="E8" s="16">
        <f>Trošak[[#Totals],[Odstupanje]]</f>
        <v>-52</v>
      </c>
    </row>
    <row r="9" spans="2:5" ht="17.25" customHeight="1" x14ac:dyDescent="0.3">
      <c r="B9" s="9" t="s">
        <v>6</v>
      </c>
      <c r="C9" s="8">
        <f>C7-C8</f>
        <v>2097</v>
      </c>
      <c r="D9" s="8">
        <f>D7-D8</f>
        <v>1845</v>
      </c>
      <c r="E9" s="8">
        <f>SUBTOTAL(109,TokNovca[Odstupanje])</f>
        <v>-252</v>
      </c>
    </row>
  </sheetData>
  <dataValidations count="10">
    <dataValidation allowBlank="1" showInputMessage="1" showErrorMessage="1" prompt="Kreirajte porodični budžet u ovoj radnoj svesci. Grafikon i tabela „Tok novca“ automatski se ažuriraju na osnovu mesečnog prihoda i troškova unetih u druge radne listove" sqref="A1" xr:uid="{00000000-0002-0000-0000-000000000000}"/>
    <dataValidation allowBlank="1" showInputMessage="1" showErrorMessage="1" prompt="Unesite ime za budžet u ovu ćeliju" sqref="B1" xr:uid="{00000000-0002-0000-0000-000001000000}"/>
    <dataValidation allowBlank="1" showInputMessage="1" showErrorMessage="1" prompt="Unesite mesec u ovu ćeliju i godinu u ćeliju ispod" sqref="B3" xr:uid="{00000000-0002-0000-0000-000002000000}"/>
    <dataValidation allowBlank="1" showInputMessage="1" showErrorMessage="1" prompt="Godinu unesite u ovu ćeliju" sqref="B4" xr:uid="{00000000-0002-0000-0000-000003000000}"/>
    <dataValidation allowBlank="1" showInputMessage="1" showErrorMessage="1" prompt="Stavke „Ukupni prihod“ i „Ukupan trošak“ automatski se ažuriraju u ovoj koloni, ispod ovog naslova na osnovu unosa u tabelama „Prihod“ i Trošak“" sqref="B6" xr:uid="{00000000-0002-0000-0000-000004000000}"/>
    <dataValidation allowBlank="1" showInputMessage="1" showErrorMessage="1" prompt="Stvarni prihod i troškovi automatski se ažuriraju u ovoj koloni, ispod ovog naslova" sqref="D6" xr:uid="{00000000-0002-0000-0000-000005000000}"/>
    <dataValidation allowBlank="1" showInputMessage="1" showErrorMessage="1" prompt="Iznos odstupanja i ikona automatski se ažuriraju u ovoj koloni, ispod ovog naslova" sqref="E6" xr:uid="{00000000-0002-0000-0000-000006000000}"/>
    <dataValidation allowBlank="1" showInputMessage="1" showErrorMessage="1" prompt="Grafikon koji prikazuje poređenje stvarnog i predviđenog toka novca, mesečnog prihoda i mesečnog troška" sqref="B5" xr:uid="{00000000-0002-0000-0000-000007000000}"/>
    <dataValidation allowBlank="1" showInputMessage="1" showErrorMessage="1" prompt="Naslov za ovaj radni list nalazi se u ovoj ćeliji, a grafikon i savet u ćeliji B5. Unesite mesec u ćeliju ispod" sqref="B2" xr:uid="{00000000-0002-0000-0000-000008000000}"/>
    <dataValidation allowBlank="1" showInputMessage="1" showErrorMessage="1" prompt="Predviđeni prihod i troškovi automatski se ažuriraju u ovoj koloni, ispod ovog naslova" sqref="C6" xr:uid="{00000000-0002-0000-0000-000009000000}"/>
  </dataValidations>
  <pageMargins left="0.7" right="0.7" top="0.75" bottom="0.75" header="0.3" footer="0.3"/>
  <pageSetup paperSize="9" fitToHeight="0" orientation="portrait" r:id="rId1"/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Ime</f>
        <v>Ime</v>
      </c>
      <c r="C1" s="2"/>
    </row>
    <row r="2" spans="2:5" ht="46.5" customHeight="1" x14ac:dyDescent="0.3">
      <c r="B2" s="4" t="str">
        <f>NaslovBudžeta</f>
        <v>Porodični budžet</v>
      </c>
      <c r="C2" s="21"/>
    </row>
    <row r="3" spans="2:5" ht="27" thickBot="1" x14ac:dyDescent="0.45">
      <c r="B3" s="12" t="str">
        <f ca="1">Mesec</f>
        <v>August</v>
      </c>
      <c r="C3" s="2"/>
    </row>
    <row r="4" spans="2:5" ht="26.25" x14ac:dyDescent="0.3">
      <c r="B4" s="7">
        <f ca="1">Godina</f>
        <v>2018</v>
      </c>
      <c r="C4" s="2"/>
    </row>
    <row r="5" spans="2:5" ht="45" customHeight="1" x14ac:dyDescent="0.5">
      <c r="B5" s="13" t="s">
        <v>10</v>
      </c>
      <c r="C5" t="s">
        <v>7</v>
      </c>
      <c r="D5" t="s">
        <v>8</v>
      </c>
      <c r="E5" t="s">
        <v>9</v>
      </c>
    </row>
    <row r="6" spans="2:5" ht="17.25" customHeight="1" x14ac:dyDescent="0.3">
      <c r="B6" s="14" t="s">
        <v>11</v>
      </c>
      <c r="C6" s="15">
        <v>4000</v>
      </c>
      <c r="D6" s="15">
        <v>4000</v>
      </c>
      <c r="E6" s="16">
        <f>Prihod[[#This Row],[Stvarno]]-Prihod[[#This Row],[Predviđeno]]</f>
        <v>0</v>
      </c>
    </row>
    <row r="7" spans="2:5" ht="17.25" customHeight="1" x14ac:dyDescent="0.3">
      <c r="B7" s="14" t="s">
        <v>12</v>
      </c>
      <c r="C7" s="15">
        <v>1400</v>
      </c>
      <c r="D7" s="15">
        <v>1500</v>
      </c>
      <c r="E7" s="16">
        <f>Prihod[[#This Row],[Stvarno]]-Prihod[[#This Row],[Predviđeno]]</f>
        <v>100</v>
      </c>
    </row>
    <row r="8" spans="2:5" ht="17.25" customHeight="1" x14ac:dyDescent="0.3">
      <c r="B8" s="14" t="s">
        <v>13</v>
      </c>
      <c r="C8" s="15">
        <v>300</v>
      </c>
      <c r="D8" s="15">
        <v>0</v>
      </c>
      <c r="E8" s="16">
        <f>Prihod[[#This Row],[Stvarno]]-Prihod[[#This Row],[Predviđeno]]</f>
        <v>-300</v>
      </c>
    </row>
    <row r="9" spans="2:5" ht="17.25" customHeight="1" x14ac:dyDescent="0.3">
      <c r="B9" s="19" t="s">
        <v>4</v>
      </c>
      <c r="C9" s="20">
        <f>SUBTOTAL(109,Prihod[Predviđeno])</f>
        <v>5700</v>
      </c>
      <c r="D9" s="20">
        <f>SUBTOTAL(109,Prihod[Stvarno])</f>
        <v>5500</v>
      </c>
      <c r="E9" s="20">
        <f>SUBTOTAL(109,Prihod[Odstupanje])</f>
        <v>-200</v>
      </c>
    </row>
  </sheetData>
  <dataValidations count="9">
    <dataValidation allowBlank="1" showInputMessage="1" showErrorMessage="1" prompt="Odstupanje se automatski izračunava i ažurira se ikona u ovoj koloni, ispod ovog naslova" sqref="E5" xr:uid="{00000000-0002-0000-0100-000000000000}"/>
    <dataValidation allowBlank="1" showInputMessage="1" showErrorMessage="1" prompt="Stvarni prihod unesite u ovu kolonu, ispod ovog naslova" sqref="D5" xr:uid="{00000000-0002-0000-0100-000001000000}"/>
    <dataValidation allowBlank="1" showInputMessage="1" showErrorMessage="1" prompt="Predviđeni prihod unesite u ovu kolonu, ispod ovog naslova" sqref="C5" xr:uid="{00000000-0002-0000-0100-000002000000}"/>
    <dataValidation allowBlank="1" showInputMessage="1" showErrorMessage="1" prompt="Unesite stavke mesečnog prihoda u ovu kolonu, ispod ovog naslova. Koristite filtere naslova da biste pronašli određene stavke" sqref="B5" xr:uid="{00000000-0002-0000-0100-000003000000}"/>
    <dataValidation allowBlank="1" showInputMessage="1" showErrorMessage="1" prompt="Godina se automatski ažurira na osnovu godine unete u ćeliju B4 u radnom listu „Tok novca“. Unesite detalje prihoda u dolenavedenu tabelu" sqref="B4" xr:uid="{00000000-0002-0000-0100-000004000000}"/>
    <dataValidation allowBlank="1" showInputMessage="1" showErrorMessage="1" prompt="Mesec se automatski ažurira na osnovu meseca unetog u ćeliju B3 u radnom listu „Tok novca“" sqref="B3" xr:uid="{00000000-0002-0000-0100-000005000000}"/>
    <dataValidation allowBlank="1" showInputMessage="1" showErrorMessage="1" prompt="Ime se automatski ažurira na osnovu imena unetog u ćeliju B1 u radnom listu „Tok novca“" sqref="B1" xr:uid="{00000000-0002-0000-0100-000006000000}"/>
    <dataValidation allowBlank="1" showInputMessage="1" showErrorMessage="1" prompt="Unesite detalje u tabelu „Prihod“ u ovom radnom listu za praćenje predviđenog i stvarnog mesečnog prihoda" sqref="A1" xr:uid="{00000000-0002-0000-0100-000007000000}"/>
    <dataValidation allowBlank="1" showInputMessage="1" showErrorMessage="1" prompt="Naslov se automatski ažurira na osnovu naslova unetog u ćeliju B2 u radnom listu „Tok novca“" sqref="B2" xr:uid="{00000000-0002-0000-0100-000008000000}"/>
  </dataValidations>
  <pageMargins left="0.7" right="0.7" top="0.75" bottom="0.75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Ime</f>
        <v>Ime</v>
      </c>
      <c r="C1" s="2"/>
    </row>
    <row r="2" spans="2:5" ht="46.5" customHeight="1" x14ac:dyDescent="0.3">
      <c r="B2" s="4" t="str">
        <f>NaslovBudžeta</f>
        <v>Porodični budžet</v>
      </c>
      <c r="C2" s="2"/>
    </row>
    <row r="3" spans="2:5" ht="27" thickBot="1" x14ac:dyDescent="0.45">
      <c r="B3" s="12" t="str">
        <f ca="1">Mesec</f>
        <v>August</v>
      </c>
      <c r="C3" s="2"/>
    </row>
    <row r="4" spans="2:5" ht="26.25" x14ac:dyDescent="0.3">
      <c r="B4" s="7">
        <f ca="1">Godina</f>
        <v>2018</v>
      </c>
      <c r="C4" s="2"/>
    </row>
    <row r="5" spans="2:5" ht="45" customHeight="1" x14ac:dyDescent="0.5">
      <c r="B5" s="10" t="s">
        <v>14</v>
      </c>
      <c r="C5" t="s">
        <v>7</v>
      </c>
      <c r="D5" t="s">
        <v>8</v>
      </c>
      <c r="E5" t="s">
        <v>9</v>
      </c>
    </row>
    <row r="6" spans="2:5" ht="17.25" customHeight="1" x14ac:dyDescent="0.3">
      <c r="B6" s="14" t="s">
        <v>15</v>
      </c>
      <c r="C6" s="15">
        <v>1500</v>
      </c>
      <c r="D6" s="15">
        <v>1500</v>
      </c>
      <c r="E6" s="16">
        <f>Trošak[[#This Row],[Predviđeno]]-Trošak[[#This Row],[Stvarno]]</f>
        <v>0</v>
      </c>
    </row>
    <row r="7" spans="2:5" ht="17.25" customHeight="1" x14ac:dyDescent="0.3">
      <c r="B7" s="14" t="s">
        <v>16</v>
      </c>
      <c r="C7" s="15">
        <v>250</v>
      </c>
      <c r="D7" s="15">
        <v>280</v>
      </c>
      <c r="E7" s="16">
        <f>Trošak[[#This Row],[Predviđeno]]-Trošak[[#This Row],[Stvarno]]</f>
        <v>-30</v>
      </c>
    </row>
    <row r="8" spans="2:5" ht="17.25" customHeight="1" x14ac:dyDescent="0.3">
      <c r="B8" s="14" t="s">
        <v>17</v>
      </c>
      <c r="C8" s="15">
        <v>38</v>
      </c>
      <c r="D8" s="15">
        <v>38</v>
      </c>
      <c r="E8" s="16">
        <f>Trošak[[#This Row],[Predviđeno]]-Trošak[[#This Row],[Stvarno]]</f>
        <v>0</v>
      </c>
    </row>
    <row r="9" spans="2:5" ht="17.25" customHeight="1" x14ac:dyDescent="0.3">
      <c r="B9" s="14" t="s">
        <v>18</v>
      </c>
      <c r="C9" s="15">
        <v>65</v>
      </c>
      <c r="D9" s="15">
        <v>78</v>
      </c>
      <c r="E9" s="16">
        <f>Trošak[[#This Row],[Predviđeno]]-Trošak[[#This Row],[Stvarno]]</f>
        <v>-13</v>
      </c>
    </row>
    <row r="10" spans="2:5" ht="17.25" customHeight="1" x14ac:dyDescent="0.3">
      <c r="B10" s="14" t="s">
        <v>19</v>
      </c>
      <c r="C10" s="15">
        <v>25</v>
      </c>
      <c r="D10" s="15">
        <v>21</v>
      </c>
      <c r="E10" s="16">
        <f>Trošak[[#This Row],[Predviđeno]]-Trošak[[#This Row],[Stvarno]]</f>
        <v>4</v>
      </c>
    </row>
    <row r="11" spans="2:5" ht="17.25" customHeight="1" x14ac:dyDescent="0.3">
      <c r="B11" s="14" t="s">
        <v>20</v>
      </c>
      <c r="C11" s="15">
        <v>75</v>
      </c>
      <c r="D11" s="15">
        <v>83</v>
      </c>
      <c r="E11" s="16">
        <f>Trošak[[#This Row],[Predviđeno]]-Trošak[[#This Row],[Stvarno]]</f>
        <v>-8</v>
      </c>
    </row>
    <row r="12" spans="2:5" ht="17.25" customHeight="1" x14ac:dyDescent="0.3">
      <c r="B12" s="14" t="s">
        <v>21</v>
      </c>
      <c r="C12" s="15">
        <v>60</v>
      </c>
      <c r="D12" s="15">
        <v>60</v>
      </c>
      <c r="E12" s="16">
        <f>Trošak[[#This Row],[Predviđeno]]-Trošak[[#This Row],[Stvarno]]</f>
        <v>0</v>
      </c>
    </row>
    <row r="13" spans="2:5" ht="17.25" customHeight="1" x14ac:dyDescent="0.3">
      <c r="B13" s="14" t="s">
        <v>22</v>
      </c>
      <c r="C13" s="15">
        <v>0</v>
      </c>
      <c r="D13" s="15">
        <v>60</v>
      </c>
      <c r="E13" s="16">
        <f>Trošak[[#This Row],[Predviđeno]]-Trošak[[#This Row],[Stvarno]]</f>
        <v>-60</v>
      </c>
    </row>
    <row r="14" spans="2:5" ht="17.25" customHeight="1" x14ac:dyDescent="0.3">
      <c r="B14" s="14" t="s">
        <v>23</v>
      </c>
      <c r="C14" s="15">
        <v>180</v>
      </c>
      <c r="D14" s="15">
        <v>150</v>
      </c>
      <c r="E14" s="16">
        <f>Trošak[[#This Row],[Predviđeno]]-Trošak[[#This Row],[Stvarno]]</f>
        <v>30</v>
      </c>
    </row>
    <row r="15" spans="2:5" ht="17.25" customHeight="1" x14ac:dyDescent="0.3">
      <c r="B15" s="14" t="s">
        <v>24</v>
      </c>
      <c r="C15" s="15">
        <v>250</v>
      </c>
      <c r="D15" s="15">
        <v>250</v>
      </c>
      <c r="E15" s="16">
        <f>Trošak[[#This Row],[Predviđeno]]-Trošak[[#This Row],[Stvarno]]</f>
        <v>0</v>
      </c>
    </row>
    <row r="16" spans="2:5" ht="17.25" customHeight="1" x14ac:dyDescent="0.3">
      <c r="B16" s="14" t="s">
        <v>25</v>
      </c>
      <c r="C16" s="15">
        <v>75</v>
      </c>
      <c r="D16" s="15">
        <v>80</v>
      </c>
      <c r="E16" s="16">
        <f>Trošak[[#This Row],[Predviđeno]]-Trošak[[#This Row],[Stvarno]]</f>
        <v>-5</v>
      </c>
    </row>
    <row r="17" spans="2:5" ht="17.25" customHeight="1" x14ac:dyDescent="0.3">
      <c r="B17" s="14" t="s">
        <v>26</v>
      </c>
      <c r="C17" s="15">
        <v>280</v>
      </c>
      <c r="D17" s="15">
        <v>260</v>
      </c>
      <c r="E17" s="16">
        <f>Trošak[[#This Row],[Predviđeno]]-Trošak[[#This Row],[Stvarno]]</f>
        <v>20</v>
      </c>
    </row>
    <row r="18" spans="2:5" ht="17.25" customHeight="1" x14ac:dyDescent="0.3">
      <c r="B18" s="14" t="s">
        <v>27</v>
      </c>
      <c r="C18" s="15">
        <v>75</v>
      </c>
      <c r="D18" s="15">
        <v>65</v>
      </c>
      <c r="E18" s="16">
        <f>Trošak[[#This Row],[Predviđeno]]-Trošak[[#This Row],[Stvarno]]</f>
        <v>10</v>
      </c>
    </row>
    <row r="19" spans="2:5" ht="17.25" customHeight="1" x14ac:dyDescent="0.3">
      <c r="B19" s="14" t="s">
        <v>28</v>
      </c>
      <c r="C19" s="15">
        <v>255</v>
      </c>
      <c r="D19" s="15">
        <v>255</v>
      </c>
      <c r="E19" s="16">
        <f>Trošak[[#This Row],[Predviđeno]]-Trošak[[#This Row],[Stvarno]]</f>
        <v>0</v>
      </c>
    </row>
    <row r="20" spans="2:5" ht="17.25" customHeight="1" x14ac:dyDescent="0.3">
      <c r="B20" s="14" t="s">
        <v>29</v>
      </c>
      <c r="C20" s="15">
        <v>100</v>
      </c>
      <c r="D20" s="15">
        <v>100</v>
      </c>
      <c r="E20" s="16">
        <f>Trošak[[#This Row],[Predviđeno]]-Trošak[[#This Row],[Stvarno]]</f>
        <v>0</v>
      </c>
    </row>
    <row r="21" spans="2:5" ht="17.25" customHeight="1" x14ac:dyDescent="0.3">
      <c r="B21" s="14" t="s">
        <v>30</v>
      </c>
      <c r="C21" s="15">
        <v>0</v>
      </c>
      <c r="D21" s="15">
        <v>0</v>
      </c>
      <c r="E21" s="16">
        <f>Trošak[[#This Row],[Predviđeno]]-Trošak[[#This Row],[Stvarno]]</f>
        <v>0</v>
      </c>
    </row>
    <row r="22" spans="2:5" ht="17.25" customHeight="1" x14ac:dyDescent="0.3">
      <c r="B22" s="14" t="s">
        <v>31</v>
      </c>
      <c r="C22" s="15">
        <v>0</v>
      </c>
      <c r="D22" s="15">
        <v>0</v>
      </c>
      <c r="E22" s="16">
        <f>Trošak[[#This Row],[Predviđeno]]-Trošak[[#This Row],[Stvarno]]</f>
        <v>0</v>
      </c>
    </row>
    <row r="23" spans="2:5" ht="17.25" customHeight="1" x14ac:dyDescent="0.3">
      <c r="B23" s="14" t="s">
        <v>32</v>
      </c>
      <c r="C23" s="15">
        <v>150</v>
      </c>
      <c r="D23" s="15">
        <v>150</v>
      </c>
      <c r="E23" s="16">
        <f>Trošak[[#This Row],[Predviđeno]]-Trošak[[#This Row],[Stvarno]]</f>
        <v>0</v>
      </c>
    </row>
    <row r="24" spans="2:5" ht="17.25" customHeight="1" x14ac:dyDescent="0.3">
      <c r="B24" s="14" t="s">
        <v>33</v>
      </c>
      <c r="C24" s="15">
        <v>225</v>
      </c>
      <c r="D24" s="15">
        <v>225</v>
      </c>
      <c r="E24" s="16">
        <f>Trošak[[#This Row],[Predviđeno]]-Trošak[[#This Row],[Stvarno]]</f>
        <v>0</v>
      </c>
    </row>
    <row r="25" spans="2:5" ht="17.25" customHeight="1" x14ac:dyDescent="0.3">
      <c r="B25" s="14" t="s">
        <v>34</v>
      </c>
      <c r="C25" s="15">
        <v>0</v>
      </c>
      <c r="D25" s="15">
        <v>0</v>
      </c>
      <c r="E25" s="16">
        <f>Trošak[[#This Row],[Predviđeno]]-Trošak[[#This Row],[Stvarno]]</f>
        <v>0</v>
      </c>
    </row>
    <row r="26" spans="2:5" ht="17.25" customHeight="1" x14ac:dyDescent="0.3">
      <c r="B26" s="9" t="s">
        <v>38</v>
      </c>
      <c r="C26" s="8">
        <f>SUBTOTAL(109,Trošak[Predviđeno])</f>
        <v>3603</v>
      </c>
      <c r="D26" s="8">
        <f>SUBTOTAL(109,Trošak[Stvarno])</f>
        <v>3655</v>
      </c>
      <c r="E26" s="8">
        <f>SUBTOTAL(109,Trošak[Odstupanje])</f>
        <v>-52</v>
      </c>
    </row>
  </sheetData>
  <dataValidations count="9">
    <dataValidation allowBlank="1" showInputMessage="1" showErrorMessage="1" prompt="Unesite detalje u tabelu „Troškovi“ u ovom radnom listu za praćenje predviđenih i stvarnih mesečnih troškova" sqref="A1" xr:uid="{00000000-0002-0000-0200-000000000000}"/>
    <dataValidation allowBlank="1" showInputMessage="1" showErrorMessage="1" prompt="Ime se automatski ažurira na osnovu imena unetog u ćeliju B1 u radnom listu „Tok novca“" sqref="B1" xr:uid="{00000000-0002-0000-0200-000001000000}"/>
    <dataValidation allowBlank="1" showInputMessage="1" showErrorMessage="1" prompt="Mesec se automatski ažurira na osnovu meseca unetog u ćeliju B3 u radnom listu „Tok novca“" sqref="B3" xr:uid="{00000000-0002-0000-0200-000002000000}"/>
    <dataValidation allowBlank="1" showInputMessage="1" showErrorMessage="1" prompt="Godina se automatski ažurira na osnovu godine unete u ćeliju B4 u radnom listu „Tok novca“. Unesite detalje troškova u dolenavedenu tabelu" sqref="B4" xr:uid="{00000000-0002-0000-0200-000003000000}"/>
    <dataValidation allowBlank="1" showInputMessage="1" showErrorMessage="1" prompt="Unesite stavke mesečnih troškova u ovu kolonu, ispod ovog naslova. Koristite filtere naslova da biste pronašli određene stavke" sqref="B5" xr:uid="{00000000-0002-0000-0200-000004000000}"/>
    <dataValidation allowBlank="1" showInputMessage="1" showErrorMessage="1" prompt="Predviđeni trošak unesite u ovu kolonu, ispod ovog naslova" sqref="C5" xr:uid="{00000000-0002-0000-0200-000005000000}"/>
    <dataValidation allowBlank="1" showInputMessage="1" showErrorMessage="1" prompt="Stvarni trošak unesite u ovu kolonu, ispod ovog naslova" sqref="D5" xr:uid="{00000000-0002-0000-0200-000006000000}"/>
    <dataValidation allowBlank="1" showInputMessage="1" showErrorMessage="1" prompt="Odstupanje se automatski izračunava i ažurira se ikona u ovoj koloni, ispod ovog naslova" sqref="E5" xr:uid="{00000000-0002-0000-0200-000007000000}"/>
    <dataValidation allowBlank="1" showInputMessage="1" showErrorMessage="1" prompt="Naslov se automatski ažurira na osnovu naslova unetog u ćeliju B2 u radnom listu „Tok novca“" sqref="B2" xr:uid="{00000000-0002-0000-0200-000008000000}"/>
  </dataValidations>
  <pageMargins left="0.7" right="0.7" top="0.75" bottom="0.75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11" t="s">
        <v>35</v>
      </c>
      <c r="C1" s="1"/>
      <c r="D1" s="1"/>
    </row>
    <row r="3" spans="2:4" x14ac:dyDescent="0.3">
      <c r="B3" s="3"/>
      <c r="C3" s="3" t="s">
        <v>37</v>
      </c>
      <c r="D3" s="3" t="s">
        <v>8</v>
      </c>
    </row>
    <row r="4" spans="2:4" x14ac:dyDescent="0.3">
      <c r="B4" s="3" t="s">
        <v>36</v>
      </c>
      <c r="C4" s="3">
        <f>TokNovca[[#Totals],[Predviđeno]]</f>
        <v>2097</v>
      </c>
      <c r="D4" s="3">
        <f>TokNovca[[#Totals],[Stvarno]]</f>
        <v>1845</v>
      </c>
    </row>
    <row r="5" spans="2:4" x14ac:dyDescent="0.3">
      <c r="B5" s="3" t="s">
        <v>10</v>
      </c>
      <c r="C5" s="3">
        <f>Prihod[[#Totals],[Predviđeno]]</f>
        <v>5700</v>
      </c>
      <c r="D5" s="3">
        <f>Prihod[[#Totals],[Stvarno]]</f>
        <v>5500</v>
      </c>
    </row>
    <row r="6" spans="2:4" x14ac:dyDescent="0.3">
      <c r="B6" s="3" t="s">
        <v>14</v>
      </c>
      <c r="C6" s="3">
        <f>Trošak[[#Totals],[Predviđeno]]</f>
        <v>3603</v>
      </c>
      <c r="D6" s="3">
        <f>Trošak[[#Totals],[Stvarno]]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Tok novca</vt:lpstr>
      <vt:lpstr>Mesečni prihod</vt:lpstr>
      <vt:lpstr>Mesečni trošak</vt:lpstr>
      <vt:lpstr>PODACI IZ GRAFIKONA</vt:lpstr>
      <vt:lpstr>Godina</vt:lpstr>
      <vt:lpstr>Ime</vt:lpstr>
      <vt:lpstr>Mesec</vt:lpstr>
      <vt:lpstr>NaslovBudžeta</vt:lpstr>
      <vt:lpstr>'Mesečni prihod'!Print_Titles</vt:lpstr>
      <vt:lpstr>'Mesečni trošak'!Print_Titles</vt:lpstr>
      <vt:lpstr>'Tok novca'!Print_Titles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2018-08-10T05:51:12Z</dcterms:created>
  <dcterms:modified xsi:type="dcterms:W3CDTF">2018-08-10T05:51:12Z</dcterms:modified>
</cp:coreProperties>
</file>