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11"/>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1600" windowHeight="8325" xr2:uid="{00000000-000D-0000-FFFF-FFFF00000000}"/>
  </bookViews>
  <sheets>
    <sheet name="ZAČETEK" sheetId="2" r:id="rId1"/>
    <sheet name="OSEBNI MESEČNI PRORAČUN"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1" l="1"/>
  <c r="E10" i="1" l="1"/>
  <c r="E6" i="1"/>
  <c r="J61" i="1"/>
  <c r="J59" i="1"/>
  <c r="J53" i="1"/>
  <c r="J54" i="1"/>
  <c r="J55" i="1"/>
  <c r="J56" i="1"/>
  <c r="J47" i="1"/>
  <c r="J48" i="1"/>
  <c r="J49" i="1"/>
  <c r="J41" i="1"/>
  <c r="J42" i="1"/>
  <c r="J43" i="1"/>
  <c r="J34" i="1"/>
  <c r="J35" i="1"/>
  <c r="J38" i="1" s="1"/>
  <c r="J37" i="1"/>
  <c r="J25" i="1"/>
  <c r="J26" i="1"/>
  <c r="J27" i="1"/>
  <c r="J28" i="1"/>
  <c r="J29" i="1"/>
  <c r="J30" i="1"/>
  <c r="J13" i="1"/>
  <c r="J14" i="1"/>
  <c r="J15" i="1"/>
  <c r="J16" i="1"/>
  <c r="J17" i="1"/>
  <c r="J18" i="1"/>
  <c r="J19" i="1"/>
  <c r="J20" i="1"/>
  <c r="J21" i="1"/>
  <c r="E57" i="1"/>
  <c r="E58" i="1"/>
  <c r="E59" i="1"/>
  <c r="E60" i="1"/>
  <c r="E61" i="1"/>
  <c r="E62" i="1"/>
  <c r="E63" i="1"/>
  <c r="E49" i="1"/>
  <c r="E50" i="1"/>
  <c r="E51" i="1"/>
  <c r="E52" i="1"/>
  <c r="E53" i="1"/>
  <c r="E43" i="1"/>
  <c r="E44" i="1"/>
  <c r="E45" i="1"/>
  <c r="E36" i="1"/>
  <c r="E37" i="1"/>
  <c r="E38" i="1"/>
  <c r="E39" i="1"/>
  <c r="E26" i="1"/>
  <c r="E27" i="1"/>
  <c r="E28" i="1"/>
  <c r="E29" i="1"/>
  <c r="E30" i="1"/>
  <c r="E31" i="1"/>
  <c r="E32" i="1"/>
  <c r="E13" i="1"/>
  <c r="E14" i="1"/>
  <c r="E15" i="1"/>
  <c r="E16" i="1"/>
  <c r="E17" i="1"/>
  <c r="E18" i="1"/>
  <c r="E19" i="1"/>
  <c r="E20" i="1"/>
  <c r="E21" i="1"/>
  <c r="E22" i="1"/>
  <c r="J31" i="1" l="1"/>
  <c r="J6" i="1"/>
  <c r="J4" i="1"/>
  <c r="J8" i="1" s="1"/>
  <c r="E46" i="1"/>
  <c r="E23" i="1"/>
  <c r="E64" i="1"/>
  <c r="J44" i="1"/>
  <c r="J63" i="1"/>
  <c r="E40" i="1"/>
  <c r="E54" i="1"/>
  <c r="J50" i="1"/>
  <c r="J57" i="1"/>
  <c r="E33" i="1"/>
  <c r="J22" i="1"/>
</calcChain>
</file>

<file path=xl/sharedStrings.xml><?xml version="1.0" encoding="utf-8"?>
<sst xmlns="http://schemas.openxmlformats.org/spreadsheetml/2006/main" count="159" uniqueCount="97">
  <si>
    <t>O TEJ PREDLOGI</t>
  </si>
  <si>
    <t>S tem delovnim listom za osebni mesečni proračun lahko spremljate svoje predvidene in dejanske mesečne dohodke ter predvidene in dejanske stroške.</t>
  </si>
  <si>
    <t>Vnesite dejanske stroške po različnih kategorijah v ustrezne tabele.</t>
  </si>
  <si>
    <t>Predvidena bilanca, dejanska bilanca in razlika so samodejno izračunani.</t>
  </si>
  <si>
    <t>Opomba: </t>
  </si>
  <si>
    <t>Dodatna navodila so na voljo v stolpcu A na delovnem listu OSEBNI MESEČNI PRORAČUN. To besedilo je bilo skrito namenoma. Če želite besedilo premakniti, izberite stolpec A, nato izberite še IZBRIŠI. Če želite besedilo razkriti, izberite stolpec A, nato zamenjajte barvo pisave.</t>
  </si>
  <si>
    <t>Če želite izvedeti več o tabelah na delovnem list, znotraj tabele pritisnite SHIFT in nato F10, izberite možnost TABELA in nato izberite še NADOMESTNO BESEDILO.</t>
  </si>
  <si>
    <t>Na tem delovnem listu ustvarite osebni mesečni proračun. Koristna navodila za uporabo tega delovnega lista najdete v celicah v tem stolpcu. Puščica dol za začetek dela.</t>
  </si>
  <si>
    <t>Naslov tega delovnega lista je v celici na desni strani. Naslednji korak je v celici A4.</t>
  </si>
  <si>
    <t>Predvidena bilanca je samodejno izračunana v celici J4, dejanska bilanca v celici J6 in razlika v celici J8. Naslednji korak je v celici A8.</t>
  </si>
  <si>
    <t>Podrobnosti vnesite v tabelo »Zavarovanje«, ki se začne v celici na desni, ter v tabelo »Davki«, ki se začne v celici G33. Naslednji korak je v celici A42.</t>
  </si>
  <si>
    <t>Podrobnosti vnesite v tabelo »Hrana«, ki se začne v celici na desni, ter v tabelo »Prihranki«, ki se začne v celici G40. Naslednji korak je v celici A48.</t>
  </si>
  <si>
    <t>Podrobnosti vnesite v tabelo »Hišni_ljubljenčki«, ki se začne v celici na desni, ter v tabelo »Darila«, ki se začne v celici G46. Naslednji korak je v celici A56.</t>
  </si>
  <si>
    <t>Podrobnosti vnesite v tabelo »Osebna_nega«, ki se začne v celici na desni, ter v tabelo »Pravne_zadeve«, ki se začne v celici G52. Naslednji korak je v celici A59.</t>
  </si>
  <si>
    <t>Skupni predvideni stroški so samodejno izračunani v celici J59, skupni dejanski stroški v celici J61 in skupna razlika v celici J63.</t>
  </si>
  <si>
    <t>OSEBNI MESEČNI PRORAČUN</t>
  </si>
  <si>
    <t>PREDVIDENI MESEČNI DOHODEK</t>
  </si>
  <si>
    <t>DEJANSKI MESEČNI DOHODEK</t>
  </si>
  <si>
    <t>NASTANITEV</t>
  </si>
  <si>
    <t>Hipoteka ali najemnina</t>
  </si>
  <si>
    <t>Telefon</t>
  </si>
  <si>
    <t>Elektrika</t>
  </si>
  <si>
    <t>Plin</t>
  </si>
  <si>
    <t>Voda in kanalščina</t>
  </si>
  <si>
    <t>Kabelska</t>
  </si>
  <si>
    <t>Odvoz odpadkov</t>
  </si>
  <si>
    <t>Vzdrževanje ali popravila</t>
  </si>
  <si>
    <t>Zaloge</t>
  </si>
  <si>
    <t>Drugo</t>
  </si>
  <si>
    <t>Delna vsota</t>
  </si>
  <si>
    <t>PREVOZ</t>
  </si>
  <si>
    <t>Plačilo vozila</t>
  </si>
  <si>
    <t>Avtobus/taksi</t>
  </si>
  <si>
    <t>Zavarovanje</t>
  </si>
  <si>
    <t>Registracija</t>
  </si>
  <si>
    <t>Gorivo</t>
  </si>
  <si>
    <t>Vzdrževanje</t>
  </si>
  <si>
    <t>ZAVAROVANJE</t>
  </si>
  <si>
    <t>Dom</t>
  </si>
  <si>
    <t>Zdravstveno</t>
  </si>
  <si>
    <t>Življenjsko</t>
  </si>
  <si>
    <t>HRANA</t>
  </si>
  <si>
    <t>Živila</t>
  </si>
  <si>
    <t>Kosila v restavracijah</t>
  </si>
  <si>
    <t>HIŠNI LJUBLJENČKI</t>
  </si>
  <si>
    <t>Hrana</t>
  </si>
  <si>
    <t>Zdravstvene potrebščine</t>
  </si>
  <si>
    <t>Nega</t>
  </si>
  <si>
    <t>Igrače</t>
  </si>
  <si>
    <t>OSEBNA NEGA</t>
  </si>
  <si>
    <t>Lasje/nohti</t>
  </si>
  <si>
    <t>Oblačila</t>
  </si>
  <si>
    <t>Kemična čistilnica</t>
  </si>
  <si>
    <t>Fitnes</t>
  </si>
  <si>
    <t>Pristojbine za organizacijo</t>
  </si>
  <si>
    <t>Dohodek 1</t>
  </si>
  <si>
    <t>Dodatni dohodek</t>
  </si>
  <si>
    <t>Mesečni dohodek skupaj</t>
  </si>
  <si>
    <t>Predvideni stroški</t>
  </si>
  <si>
    <t>Dejanski stroški</t>
  </si>
  <si>
    <t>Razlika</t>
  </si>
  <si>
    <t>PREDVIDENA BILANCA 
(predvideni dohodek minus stroški)</t>
  </si>
  <si>
    <t>DEJANSKA BILANCA 
(dejanski dohodek minus stroški)</t>
  </si>
  <si>
    <t>RAZLIKA 
(dejansko minus predvideno)</t>
  </si>
  <si>
    <t>ZABAVA</t>
  </si>
  <si>
    <t>Video/DVD</t>
  </si>
  <si>
    <t>CD-ji</t>
  </si>
  <si>
    <t>Filmi</t>
  </si>
  <si>
    <t>Koncerti</t>
  </si>
  <si>
    <t>Športni dogodki</t>
  </si>
  <si>
    <t>Gledališče</t>
  </si>
  <si>
    <t>POSOJILA</t>
  </si>
  <si>
    <t>Osebno</t>
  </si>
  <si>
    <t>Študentsko</t>
  </si>
  <si>
    <t>Kreditna kartica</t>
  </si>
  <si>
    <t>DAVKI</t>
  </si>
  <si>
    <t>Zvezni</t>
  </si>
  <si>
    <t>Državni</t>
  </si>
  <si>
    <t>Lokalni</t>
  </si>
  <si>
    <t>PRIHRANKI ALI NALOŽBE</t>
  </si>
  <si>
    <t>Varčevalni račun</t>
  </si>
  <si>
    <t>Naložbeni račun</t>
  </si>
  <si>
    <t>DARILA IN DONACIJE</t>
  </si>
  <si>
    <t>Dobrodelno 1</t>
  </si>
  <si>
    <t>Dobrodelno 2</t>
  </si>
  <si>
    <t>Dobrodelno 3</t>
  </si>
  <si>
    <t>PRAVNE ZADEVE</t>
  </si>
  <si>
    <t>Odvetnik</t>
  </si>
  <si>
    <t>Preživnina</t>
  </si>
  <si>
    <t>Plačila do zadržanja ali razsodbe</t>
  </si>
  <si>
    <t>PREDVIDENI STROŠKI SKUPAJ</t>
  </si>
  <si>
    <t>DEJANSKI STROŠKI SKUPAJ</t>
  </si>
  <si>
    <t>RAZLIKA SKUPAJ</t>
  </si>
  <si>
    <t>Oznaka za predvidenei mesečni dohodek je v celici na desni. Dohodek 1 vnesite v celico E4, dodatni dohodek pa vnesite v celico E5, da izračunate skupni mesečni dohodek skupaj v celici E6. Naslednji korak je v celici A6.</t>
  </si>
  <si>
    <t>Oznaka za dejanski mesečni dohodek je v celici na desni. Dohodek 1 vnesite v celico E8, dodatni dohodek pa vnesite v celico E9, da izračunate skupni mesečni dohodek skupaj v celici E10. Naslednji korak je v celici A12.</t>
  </si>
  <si>
    <t>Podrobnosti vnesite v tabelo »Nastanitev«, ki se začne v celici na desni, ter v tabelo »Zabava«, ki se začne v celici G12. Naslednji korak je v celici A25.</t>
  </si>
  <si>
    <t>Podrobnosti vnesite v tabelo »Prevoz«, ki se začne v celici na desni, ter v tabelo »Posojila«, ki se začne v celici G24. Naslednji korak je v celici A35.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</si>
</sst>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s>
  <fonts count="25" x14ac:knownFonts="1">
    <font>
      <sz val="10"/>
      <color theme="1" tint="0.24994659260841701"/>
      <name val="Calibri"/>
      <family val="2"/>
      <scheme val="minor"/>
    </font>
    <font>
      <sz val="11"/>
      <color theme="1"/>
      <name val="Calibri"/>
      <family val="2"/>
      <scheme val="minor"/>
    </font>
    <font>
      <sz val="11"/>
      <color theme="1"/>
      <name val="Calibri"/>
      <family val="2"/>
      <scheme val="minor"/>
    </font>
    <font>
      <sz val="10"/>
      <color theme="1" tint="0.24994659260841701"/>
      <name val="Century Gothic"/>
      <family val="2"/>
      <scheme val="major"/>
    </font>
    <font>
      <b/>
      <sz val="10"/>
      <color theme="1" tint="0.24994659260841701"/>
      <name val="Century Gothic"/>
      <family val="2"/>
      <scheme val="major"/>
    </font>
    <font>
      <sz val="22"/>
      <color theme="3" tint="0.24994659260841701"/>
      <name val="Century Gothic"/>
      <family val="2"/>
      <scheme val="major"/>
    </font>
    <font>
      <sz val="11"/>
      <color theme="0"/>
      <name val="Calibri"/>
      <family val="2"/>
      <scheme val="minor"/>
    </font>
    <font>
      <sz val="11"/>
      <color theme="1" tint="0.24994659260841701"/>
      <name val="Calibri"/>
      <family val="2"/>
      <scheme val="minor"/>
    </font>
    <font>
      <b/>
      <sz val="11"/>
      <color theme="1" tint="0.24994659260841701"/>
      <name val="Calibri"/>
      <family val="2"/>
      <scheme val="minor"/>
    </font>
    <font>
      <b/>
      <sz val="16"/>
      <color theme="1" tint="0.24994659260841701"/>
      <name val="Century Gothic"/>
      <family val="2"/>
      <scheme val="major"/>
    </font>
    <font>
      <sz val="10"/>
      <color theme="0"/>
      <name val="Calibri"/>
      <family val="2"/>
      <scheme val="minor"/>
    </font>
    <font>
      <sz val="10"/>
      <color theme="1" tint="0.24994659260841701"/>
      <name val="Calibri"/>
      <family val="2"/>
      <scheme val="minor"/>
    </font>
    <font>
      <sz val="18"/>
      <color theme="3"/>
      <name val="Century Gothic"/>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5">
    <fill>
      <patternFill patternType="none"/>
    </fill>
    <fill>
      <patternFill patternType="gray125"/>
    </fill>
    <fill>
      <patternFill patternType="solid">
        <fgColor theme="0" tint="-0.14996795556505021"/>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5" fillId="0" borderId="7" applyNumberFormat="0" applyFill="0" applyAlignment="0" applyProtection="0"/>
    <xf numFmtId="0" fontId="3" fillId="0" borderId="8" applyNumberFormat="0" applyFill="0" applyBorder="0" applyAlignment="0" applyProtection="0"/>
    <xf numFmtId="0" fontId="4" fillId="0" borderId="9" applyNumberForma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0" applyNumberFormat="0" applyAlignment="0" applyProtection="0"/>
    <xf numFmtId="0" fontId="18" fillId="8" borderId="11" applyNumberFormat="0" applyAlignment="0" applyProtection="0"/>
    <xf numFmtId="0" fontId="19" fillId="8" borderId="10" applyNumberFormat="0" applyAlignment="0" applyProtection="0"/>
    <xf numFmtId="0" fontId="20" fillId="0" borderId="12" applyNumberFormat="0" applyFill="0" applyAlignment="0" applyProtection="0"/>
    <xf numFmtId="0" fontId="21" fillId="9" borderId="13" applyNumberFormat="0" applyAlignment="0" applyProtection="0"/>
    <xf numFmtId="0" fontId="22" fillId="0" borderId="0" applyNumberFormat="0" applyFill="0" applyBorder="0" applyAlignment="0" applyProtection="0"/>
    <xf numFmtId="0" fontId="11" fillId="10" borderId="14" applyNumberFormat="0" applyFont="0" applyAlignment="0" applyProtection="0"/>
    <xf numFmtId="0" fontId="23" fillId="0" borderId="0" applyNumberFormat="0" applyFill="0" applyBorder="0" applyAlignment="0" applyProtection="0"/>
    <xf numFmtId="0" fontId="24" fillId="0" borderId="15" applyNumberFormat="0" applyFill="0" applyAlignment="0" applyProtection="0"/>
    <xf numFmtId="0" fontId="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6">
    <xf numFmtId="0" fontId="0" fillId="0" borderId="0" xfId="0"/>
    <xf numFmtId="0" fontId="5" fillId="0" borderId="7" xfId="1"/>
    <xf numFmtId="0" fontId="2" fillId="0" borderId="0" xfId="0" applyFont="1"/>
    <xf numFmtId="0" fontId="3" fillId="0" borderId="0" xfId="0" applyFont="1"/>
    <xf numFmtId="0" fontId="0" fillId="0" borderId="0" xfId="0" applyFont="1" applyFill="1" applyBorder="1"/>
    <xf numFmtId="0" fontId="7" fillId="0" borderId="0" xfId="0" applyFont="1" applyAlignment="1">
      <alignment vertical="center" wrapText="1"/>
    </xf>
    <xf numFmtId="0" fontId="8" fillId="0" borderId="0" xfId="0" applyFont="1" applyAlignment="1">
      <alignment vertical="center" wrapText="1"/>
    </xf>
    <xf numFmtId="0" fontId="6" fillId="0" borderId="0" xfId="0" applyFont="1"/>
    <xf numFmtId="0" fontId="10" fillId="0" borderId="0" xfId="0" applyFont="1"/>
    <xf numFmtId="0" fontId="9" fillId="3" borderId="0" xfId="2" applyFont="1" applyFill="1" applyBorder="1" applyAlignment="1">
      <alignment horizontal="center" vertical="center"/>
    </xf>
    <xf numFmtId="0" fontId="0" fillId="0" borderId="0" xfId="0" applyAlignment="1">
      <alignment vertical="center"/>
    </xf>
    <xf numFmtId="166" fontId="0" fillId="0" borderId="0" xfId="0" applyNumberFormat="1" applyFont="1" applyFill="1" applyBorder="1"/>
    <xf numFmtId="166" fontId="0" fillId="0" borderId="0" xfId="0" applyNumberFormat="1"/>
    <xf numFmtId="8" fontId="3" fillId="0" borderId="2" xfId="0" applyNumberFormat="1" applyFont="1" applyFill="1" applyBorder="1"/>
    <xf numFmtId="8" fontId="3" fillId="0" borderId="3" xfId="0" applyNumberFormat="1" applyFont="1" applyFill="1" applyBorder="1"/>
    <xf numFmtId="8" fontId="4" fillId="2" borderId="4" xfId="0" applyNumberFormat="1" applyFont="1" applyFill="1" applyBorder="1"/>
    <xf numFmtId="0" fontId="0" fillId="0" borderId="0" xfId="0" applyAlignment="1">
      <alignment horizontal="center"/>
    </xf>
    <xf numFmtId="0" fontId="4" fillId="0" borderId="1" xfId="3" applyBorder="1" applyAlignment="1">
      <alignment horizontal="left" vertical="center"/>
    </xf>
    <xf numFmtId="8" fontId="4" fillId="2" borderId="1" xfId="0" applyNumberFormat="1" applyFont="1" applyFill="1" applyBorder="1" applyAlignment="1">
      <alignment vertical="center"/>
    </xf>
    <xf numFmtId="0" fontId="3" fillId="0" borderId="5" xfId="2" applyBorder="1" applyAlignment="1">
      <alignment vertical="center"/>
    </xf>
    <xf numFmtId="0" fontId="3" fillId="0" borderId="6" xfId="2" applyBorder="1" applyAlignment="1">
      <alignment vertical="center"/>
    </xf>
    <xf numFmtId="0" fontId="3" fillId="0" borderId="2" xfId="2" applyBorder="1" applyAlignment="1">
      <alignment vertical="center" wrapText="1"/>
    </xf>
    <xf numFmtId="0" fontId="3" fillId="0" borderId="3" xfId="2" applyBorder="1" applyAlignment="1">
      <alignment vertical="center" wrapText="1"/>
    </xf>
    <xf numFmtId="0" fontId="3" fillId="0" borderId="4" xfId="2" applyBorder="1" applyAlignment="1">
      <alignment vertical="center" wrapText="1"/>
    </xf>
    <xf numFmtId="0" fontId="3" fillId="0" borderId="1" xfId="2" applyBorder="1" applyAlignment="1">
      <alignment horizontal="left" vertical="center" wrapText="1"/>
    </xf>
    <xf numFmtId="0" fontId="3" fillId="0" borderId="1" xfId="2" applyBorder="1" applyAlignment="1">
      <alignment horizontal="left" vertical="center"/>
    </xf>
  </cellXfs>
  <cellStyles count="47">
    <cellStyle name="20 % – Poudarek1" xfId="24" builtinId="30" customBuiltin="1"/>
    <cellStyle name="20 % – Poudarek2" xfId="28" builtinId="34" customBuiltin="1"/>
    <cellStyle name="20 % – Poudarek3" xfId="32" builtinId="38" customBuiltin="1"/>
    <cellStyle name="20 % – Poudarek4" xfId="36" builtinId="42" customBuiltin="1"/>
    <cellStyle name="20 % – Poudarek5" xfId="40" builtinId="46" customBuiltin="1"/>
    <cellStyle name="20 % – Poudarek6" xfId="44" builtinId="50" customBuiltin="1"/>
    <cellStyle name="40 % – Poudarek1" xfId="25" builtinId="31" customBuiltin="1"/>
    <cellStyle name="40 % – Poudarek2" xfId="29" builtinId="35" customBuiltin="1"/>
    <cellStyle name="40 % – Poudarek3" xfId="33" builtinId="39" customBuiltin="1"/>
    <cellStyle name="40 % – Poudarek4" xfId="37" builtinId="43" customBuiltin="1"/>
    <cellStyle name="40 % – Poudarek5" xfId="41" builtinId="47" customBuiltin="1"/>
    <cellStyle name="40 % – Poudarek6" xfId="45" builtinId="51" customBuiltin="1"/>
    <cellStyle name="60 % – Poudarek1" xfId="26" builtinId="32" customBuiltin="1"/>
    <cellStyle name="60 % – Poudarek2" xfId="30" builtinId="36" customBuiltin="1"/>
    <cellStyle name="60 % – Poudarek3" xfId="34" builtinId="40" customBuiltin="1"/>
    <cellStyle name="60 % – Poudarek4" xfId="38" builtinId="44" customBuiltin="1"/>
    <cellStyle name="60 % – Poudarek5" xfId="42" builtinId="48" customBuiltin="1"/>
    <cellStyle name="60 % – Poudarek6" xfId="46" builtinId="52" customBuiltin="1"/>
    <cellStyle name="Dobro" xfId="11" builtinId="26" customBuiltin="1"/>
    <cellStyle name="Izhod" xfId="15" builtinId="21" customBuiltin="1"/>
    <cellStyle name="Naslov" xfId="9" builtinId="15" customBuiltin="1"/>
    <cellStyle name="Naslov 1" xfId="1" builtinId="16" customBuiltin="1"/>
    <cellStyle name="Naslov 2" xfId="2" builtinId="17" customBuiltin="1"/>
    <cellStyle name="Naslov 3" xfId="3" builtinId="18" customBuiltin="1"/>
    <cellStyle name="Naslov 4" xfId="10" builtinId="19" customBuiltin="1"/>
    <cellStyle name="Navadno" xfId="0" builtinId="0" customBuiltin="1"/>
    <cellStyle name="Nevtralno" xfId="13" builtinId="28" customBuiltin="1"/>
    <cellStyle name="Odstotek" xfId="8" builtinId="5" customBuiltin="1"/>
    <cellStyle name="Opomba" xfId="20" builtinId="10" customBuiltin="1"/>
    <cellStyle name="Opozorilo" xfId="19" builtinId="11" customBuiltin="1"/>
    <cellStyle name="Pojasnjevalno besedilo" xfId="21" builtinId="53" customBuiltin="1"/>
    <cellStyle name="Poudarek1" xfId="23" builtinId="29" customBuiltin="1"/>
    <cellStyle name="Poudarek2" xfId="27" builtinId="33" customBuiltin="1"/>
    <cellStyle name="Poudarek3" xfId="31" builtinId="37" customBuiltin="1"/>
    <cellStyle name="Poudarek4" xfId="35" builtinId="41" customBuiltin="1"/>
    <cellStyle name="Poudarek5" xfId="39" builtinId="45" customBuiltin="1"/>
    <cellStyle name="Poudarek6" xfId="43" builtinId="49" customBuiltin="1"/>
    <cellStyle name="Povezana celica" xfId="17" builtinId="24" customBuiltin="1"/>
    <cellStyle name="Preveri celico" xfId="18" builtinId="23" customBuiltin="1"/>
    <cellStyle name="Računanje" xfId="16" builtinId="22" customBuiltin="1"/>
    <cellStyle name="Slabo" xfId="12" builtinId="27" customBuiltin="1"/>
    <cellStyle name="Valuta" xfId="6" builtinId="4" customBuiltin="1"/>
    <cellStyle name="Valuta [0]" xfId="7" builtinId="7" customBuiltin="1"/>
    <cellStyle name="Vejica" xfId="4" builtinId="3" customBuiltin="1"/>
    <cellStyle name="Vejica [0]" xfId="5" builtinId="6" customBuiltin="1"/>
    <cellStyle name="Vnos" xfId="14" builtinId="20" customBuiltin="1"/>
    <cellStyle name="Vsota" xfId="22" builtinId="25" customBuiltin="1"/>
  </cellStyles>
  <dxfs count="73">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numFmt numFmtId="167" formatCode="&quot;$&quot;#,##0.00"/>
    </dxf>
    <dxf>
      <numFmt numFmtId="167" formatCode="&quot;$&quot;#,##0.00"/>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6" formatCode="#,##0.00\ &quot;€&quot;"/>
    </dxf>
    <dxf>
      <numFmt numFmtId="166" formatCode="#,##0.00\ &quot;€&quo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Light9" defaultPivotStyle="PivotStyleLight16">
    <tableStyle name="Personal monthly budget" pivot="0" count="7" xr9:uid="{DF2684C2-C435-47FA-9646-E632C3AE8948}">
      <tableStyleElement type="wholeTable" dxfId="72"/>
      <tableStyleElement type="headerRow" dxfId="71"/>
      <tableStyleElement type="totalRow" dxfId="70"/>
      <tableStyleElement type="firstColumn" dxfId="69"/>
      <tableStyleElement type="lastColumn" dxfId="68"/>
      <tableStyleElement type="firstRowStripe" dxfId="67"/>
      <tableStyleElement type="firstColumnStripe" dxfId="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Nastanitev" displayName="Nastanitev" ref="B12:E23" totalsRowCount="1">
  <autoFilter ref="B12:E22" xr:uid="{00000000-0009-0000-0100-000001000000}">
    <filterColumn colId="0" hiddenButton="1"/>
    <filterColumn colId="1" hiddenButton="1"/>
    <filterColumn colId="2" hiddenButton="1"/>
    <filterColumn colId="3" hiddenButton="1"/>
  </autoFilter>
  <tableColumns count="4">
    <tableColumn id="1" xr3:uid="{00000000-0010-0000-0000-000001000000}" name="NASTANITEV" totalsRowLabel="Delna vsota"/>
    <tableColumn id="2" xr3:uid="{00000000-0010-0000-0000-000002000000}" name="Predvideni stroški" totalsRowDxfId="65"/>
    <tableColumn id="3" xr3:uid="{00000000-0010-0000-0000-000003000000}" name="Dejanski stroški" totalsRowDxfId="64"/>
    <tableColumn id="4" xr3:uid="{00000000-0010-0000-0000-000004000000}" name="Razlika" totalsRowFunction="sum" totalsRowDxfId="63">
      <calculatedColumnFormula>Nastanitev[[#This Row],[Predvideni stroški]]-Nastanitev[[#This Row],[Dejanski stroški]]</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V to tabelo vnesite predvidene in dejanske stroške za nastanitev. Razlika je samodejno izračunana."/>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Hišni_ljubljenčki" displayName="Hišni_ljubljenčki" ref="B48:E54" totalsRowCount="1">
  <autoFilter ref="B48:E53" xr:uid="{00000000-0009-0000-0100-00000A000000}">
    <filterColumn colId="0" hiddenButton="1"/>
    <filterColumn colId="1" hiddenButton="1"/>
    <filterColumn colId="2" hiddenButton="1"/>
    <filterColumn colId="3" hiddenButton="1"/>
  </autoFilter>
  <tableColumns count="4">
    <tableColumn id="1" xr3:uid="{00000000-0010-0000-0900-000001000000}" name="HIŠNI LJUBLJENČKI" totalsRowLabel="Delna vsota"/>
    <tableColumn id="2" xr3:uid="{00000000-0010-0000-0900-000002000000}" name="Predvideni stroški" dataDxfId="14" totalsRowDxfId="13"/>
    <tableColumn id="3" xr3:uid="{00000000-0010-0000-0900-000003000000}" name="Dejanski stroški" dataDxfId="12" totalsRowDxfId="11"/>
    <tableColumn id="4" xr3:uid="{00000000-0010-0000-0900-000004000000}" name="Razlika" totalsRowFunction="sum" dataDxfId="10" totalsRowDxfId="9">
      <calculatedColumnFormula>Hišni_ljubljenčki[[#This Row],[Predvideni stroški]]-Hišni_ljubljenčki[[#This Row],[Dejanski stroški]]</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V to tabelo vnesite predvidene in dejanske stroške za hišne ljubljenčke. Razlika je samodejno izračunan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Pravne_zadeve" displayName="Pravne_zadeve" ref="G52:J57" totalsRowCount="1">
  <autoFilter ref="G52:J56" xr:uid="{00000000-0009-0000-0100-00000B000000}">
    <filterColumn colId="0" hiddenButton="1"/>
    <filterColumn colId="1" hiddenButton="1"/>
    <filterColumn colId="2" hiddenButton="1"/>
    <filterColumn colId="3" hiddenButton="1"/>
  </autoFilter>
  <tableColumns count="4">
    <tableColumn id="1" xr3:uid="{00000000-0010-0000-0A00-000001000000}" name="PRAVNE ZADEVE" totalsRowLabel="Delna vsota"/>
    <tableColumn id="2" xr3:uid="{00000000-0010-0000-0A00-000002000000}" name="Predvideni stroški" dataDxfId="8" totalsRowDxfId="2"/>
    <tableColumn id="3" xr3:uid="{00000000-0010-0000-0A00-000003000000}" name="Dejanski stroški" dataDxfId="7" totalsRowDxfId="1"/>
    <tableColumn id="4" xr3:uid="{00000000-0010-0000-0A00-000004000000}" name="Razlika" totalsRowFunction="sum" dataDxfId="6" totalsRowDxfId="0">
      <calculatedColumnFormula>Pravne_zadeve[[#This Row],[Predvideni stroški]]-Pravne_zadeve[[#This Row],[Dejanski stroški]]</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V to tabelo vnesite predvidene in dejanske stroške za pravne zadeve. Razlika je samodejno izračunan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Osebna_nega" displayName="Osebna_nega" ref="B56:E64" totalsRowCount="1">
  <autoFilter ref="B56:E63" xr:uid="{00000000-0009-0000-0100-00000C000000}">
    <filterColumn colId="0" hiddenButton="1"/>
    <filterColumn colId="1" hiddenButton="1"/>
    <filterColumn colId="2" hiddenButton="1"/>
    <filterColumn colId="3" hiddenButton="1"/>
  </autoFilter>
  <tableColumns count="4">
    <tableColumn id="1" xr3:uid="{00000000-0010-0000-0B00-000001000000}" name="OSEBNA NEGA" totalsRowLabel="Delna vsota"/>
    <tableColumn id="2" xr3:uid="{00000000-0010-0000-0B00-000002000000}" name="Predvideni stroški" totalsRowDxfId="5"/>
    <tableColumn id="3" xr3:uid="{00000000-0010-0000-0B00-000003000000}" name="Dejanski stroški" totalsRowDxfId="4"/>
    <tableColumn id="4" xr3:uid="{00000000-0010-0000-0B00-000004000000}" name="Razlika" totalsRowFunction="sum" totalsRowDxfId="3">
      <calculatedColumnFormula>Osebna_nega[[#This Row],[Predvideni stroški]]-Osebna_nega[[#This Row],[Dejanski stroški]]</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V to tabelo vnesite predvidene in dejanske stroške za osebno nego. Razlika je samodejno izračunan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Zabava" displayName="Zabava" ref="G12:J22" totalsRowCount="1">
  <autoFilter ref="G12:J21" xr:uid="{00000000-0009-0000-0100-000002000000}">
    <filterColumn colId="0" hiddenButton="1"/>
    <filterColumn colId="1" hiddenButton="1"/>
    <filterColumn colId="2" hiddenButton="1"/>
    <filterColumn colId="3" hiddenButton="1"/>
  </autoFilter>
  <tableColumns count="4">
    <tableColumn id="1" xr3:uid="{00000000-0010-0000-0100-000001000000}" name="ZABAVA" totalsRowLabel="Delna vsota"/>
    <tableColumn id="2" xr3:uid="{00000000-0010-0000-0100-000002000000}" name="Predvideni stroški" dataDxfId="62" totalsRowDxfId="61"/>
    <tableColumn id="3" xr3:uid="{00000000-0010-0000-0100-000003000000}" name="Dejanski stroški" dataDxfId="60" totalsRowDxfId="59"/>
    <tableColumn id="4" xr3:uid="{00000000-0010-0000-0100-000004000000}" name="Razlika" totalsRowFunction="sum" dataDxfId="58" totalsRowDxfId="57">
      <calculatedColumnFormula>Zabava[[#This Row],[Predvideni stroški]]-Zabava[[#This Row],[Dejanski stroški]]</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V to tabelo vnesite predvidene in dejanske stroške za zabavo. Razlika je samodejno izračunan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osojila" displayName="Posojila" ref="G24:J31" totalsRowCount="1">
  <autoFilter ref="G24:J30" xr:uid="{00000000-0009-0000-0100-000003000000}">
    <filterColumn colId="0" hiddenButton="1"/>
    <filterColumn colId="1" hiddenButton="1"/>
    <filterColumn colId="2" hiddenButton="1"/>
    <filterColumn colId="3" hiddenButton="1"/>
  </autoFilter>
  <tableColumns count="4">
    <tableColumn id="1" xr3:uid="{00000000-0010-0000-0200-000001000000}" name="POSOJILA" totalsRowLabel="Delna vsota"/>
    <tableColumn id="2" xr3:uid="{00000000-0010-0000-0200-000002000000}" name="Predvideni stroški" dataDxfId="56" totalsRowDxfId="55"/>
    <tableColumn id="3" xr3:uid="{00000000-0010-0000-0200-000003000000}" name="Dejanski stroški" dataDxfId="54" totalsRowDxfId="53"/>
    <tableColumn id="4" xr3:uid="{00000000-0010-0000-0200-000004000000}" name="Razlika" totalsRowFunction="sum" dataDxfId="52" totalsRowDxfId="51">
      <calculatedColumnFormula>Posojila[[#This Row],[Predvideni stroški]]-Posojila[[#This Row],[Dejanski stroški]]</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V to tabelo vnesite predvidene in dejanske stroške za posojila. Razlika je samodejno izračunan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Prevoz" displayName="Prevoz" ref="B25:E33" totalsRowCount="1">
  <autoFilter ref="B25:E32" xr:uid="{00000000-0009-0000-0100-000004000000}">
    <filterColumn colId="0" hiddenButton="1"/>
    <filterColumn colId="1" hiddenButton="1"/>
    <filterColumn colId="2" hiddenButton="1"/>
    <filterColumn colId="3" hiddenButton="1"/>
  </autoFilter>
  <tableColumns count="4">
    <tableColumn id="1" xr3:uid="{00000000-0010-0000-0300-000001000000}" name="PREVOZ" totalsRowLabel="Delna vsota"/>
    <tableColumn id="2" xr3:uid="{00000000-0010-0000-0300-000002000000}" name="Predvideni stroški" dataDxfId="50" totalsRowDxfId="49"/>
    <tableColumn id="3" xr3:uid="{00000000-0010-0000-0300-000003000000}" name="Dejanski stroški" dataDxfId="48" totalsRowDxfId="47"/>
    <tableColumn id="4" xr3:uid="{00000000-0010-0000-0300-000004000000}" name="Razlika" totalsRowFunction="sum" dataDxfId="46" totalsRowDxfId="45">
      <calculatedColumnFormula>Prevoz[[#This Row],[Predvideni stroški]]-Prevoz[[#This Row],[Dejanski stroški]]</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V to tabelo vnesite predvidene in dejanske stroške za prevoz. Razlika je samodejno izračunan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Zavarovanje" displayName="Zavarovanje" ref="B35:E40" totalsRowCount="1">
  <autoFilter ref="B35:E39" xr:uid="{00000000-0009-0000-0100-000005000000}">
    <filterColumn colId="0" hiddenButton="1"/>
    <filterColumn colId="1" hiddenButton="1"/>
    <filterColumn colId="2" hiddenButton="1"/>
    <filterColumn colId="3" hiddenButton="1"/>
  </autoFilter>
  <tableColumns count="4">
    <tableColumn id="1" xr3:uid="{00000000-0010-0000-0400-000001000000}" name="ZAVAROVANJE" totalsRowLabel="Delna vsota"/>
    <tableColumn id="2" xr3:uid="{00000000-0010-0000-0400-000002000000}" name="Predvideni stroški" dataDxfId="44" totalsRowDxfId="43"/>
    <tableColumn id="3" xr3:uid="{00000000-0010-0000-0400-000003000000}" name="Dejanski stroški" dataDxfId="42" totalsRowDxfId="41"/>
    <tableColumn id="4" xr3:uid="{00000000-0010-0000-0400-000004000000}" name="Razlika" totalsRowFunction="sum" dataDxfId="40" totalsRowDxfId="39">
      <calculatedColumnFormula>Zavarovanje[[#This Row],[Predvideni stroški]]-Zavarovanje[[#This Row],[Dejanski stroški]]</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V to tabelo vnesite predvidene in dejanske stroške za zavarovanje. Razlika je samodejno izračunan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Davki" displayName="Davki" ref="G33:J38" totalsRowCount="1">
  <autoFilter ref="G33:J37" xr:uid="{00000000-0009-0000-0100-000006000000}">
    <filterColumn colId="0" hiddenButton="1"/>
    <filterColumn colId="1" hiddenButton="1"/>
    <filterColumn colId="2" hiddenButton="1"/>
    <filterColumn colId="3" hiddenButton="1"/>
  </autoFilter>
  <tableColumns count="4">
    <tableColumn id="1" xr3:uid="{00000000-0010-0000-0500-000001000000}" name="DAVKI" totalsRowLabel="Delna vsota"/>
    <tableColumn id="2" xr3:uid="{00000000-0010-0000-0500-000002000000}" name="Predvideni stroški" dataDxfId="38" totalsRowDxfId="37"/>
    <tableColumn id="3" xr3:uid="{00000000-0010-0000-0500-000003000000}" name="Dejanski stroški" dataDxfId="36" totalsRowDxfId="35"/>
    <tableColumn id="4" xr3:uid="{00000000-0010-0000-0500-000004000000}" name="Razlika" totalsRowFunction="sum" dataDxfId="34" totalsRowDxfId="33">
      <calculatedColumnFormula>Davki[[#This Row],[Predvideni stroški]]-Davki[[#This Row],[Dejanski stroški]]</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V to tabelo vnesite predvidene in dejanske stroške za davke. Razlika je samodejno izračunan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rihranki" displayName="Prihranki" ref="G40:J44" totalsRowCount="1">
  <autoFilter ref="G40:J43" xr:uid="{00000000-0009-0000-0100-000007000000}">
    <filterColumn colId="0" hiddenButton="1"/>
    <filterColumn colId="1" hiddenButton="1"/>
    <filterColumn colId="2" hiddenButton="1"/>
    <filterColumn colId="3" hiddenButton="1"/>
  </autoFilter>
  <tableColumns count="4">
    <tableColumn id="1" xr3:uid="{00000000-0010-0000-0600-000001000000}" name="PRIHRANKI ALI NALOŽBE" totalsRowLabel="Delna vsota"/>
    <tableColumn id="2" xr3:uid="{00000000-0010-0000-0600-000002000000}" name="Predvideni stroški" dataDxfId="32" totalsRowDxfId="31"/>
    <tableColumn id="3" xr3:uid="{00000000-0010-0000-0600-000003000000}" name="Dejanski stroški" dataDxfId="30" totalsRowDxfId="29"/>
    <tableColumn id="4" xr3:uid="{00000000-0010-0000-0600-000004000000}" name="Razlika" totalsRowFunction="sum" dataDxfId="28" totalsRowDxfId="27">
      <calculatedColumnFormula>Prihranki[[#This Row],[Predvideni stroški]]-Prihranki[[#This Row],[Dejanski stroški]]</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V to tabelo vnesite predvidene in dejanske stroške za prihranke ali naložbe. Razlika je samodejno izračunana."/>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Hrana" displayName="Hrana" ref="B42:E46" totalsRowCount="1">
  <autoFilter ref="B42:E45" xr:uid="{00000000-0009-0000-0100-000008000000}">
    <filterColumn colId="0" hiddenButton="1"/>
    <filterColumn colId="1" hiddenButton="1"/>
    <filterColumn colId="2" hiddenButton="1"/>
    <filterColumn colId="3" hiddenButton="1"/>
  </autoFilter>
  <tableColumns count="4">
    <tableColumn id="1" xr3:uid="{00000000-0010-0000-0700-000001000000}" name="HRANA" totalsRowLabel="Delna vsota"/>
    <tableColumn id="2" xr3:uid="{00000000-0010-0000-0700-000002000000}" name="Predvideni stroški" dataDxfId="26" totalsRowDxfId="25"/>
    <tableColumn id="3" xr3:uid="{00000000-0010-0000-0700-000003000000}" name="Dejanski stroški" dataDxfId="24" totalsRowDxfId="23"/>
    <tableColumn id="4" xr3:uid="{00000000-0010-0000-0700-000004000000}" name="Razlika" totalsRowFunction="sum" dataDxfId="22" totalsRowDxfId="21">
      <calculatedColumnFormula>Hrana[[#This Row],[Predvideni stroški]]-Hrana[[#This Row],[Dejanski stroški]]</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V to tabelo vnesite predvidene in dejanske stroške za hrano. Razlika je samodejno izračunan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Darila" displayName="Darila" ref="G46:J50" totalsRowCount="1">
  <autoFilter ref="G46:J49" xr:uid="{00000000-0009-0000-0100-000009000000}">
    <filterColumn colId="0" hiddenButton="1"/>
    <filterColumn colId="1" hiddenButton="1"/>
    <filterColumn colId="2" hiddenButton="1"/>
    <filterColumn colId="3" hiddenButton="1"/>
  </autoFilter>
  <tableColumns count="4">
    <tableColumn id="1" xr3:uid="{00000000-0010-0000-0800-000001000000}" name="DARILA IN DONACIJE" totalsRowLabel="Delna vsota"/>
    <tableColumn id="2" xr3:uid="{00000000-0010-0000-0800-000002000000}" name="Predvideni stroški" dataDxfId="20" totalsRowDxfId="19"/>
    <tableColumn id="3" xr3:uid="{00000000-0010-0000-0800-000003000000}" name="Dejanski stroški" dataDxfId="18" totalsRowDxfId="17"/>
    <tableColumn id="4" xr3:uid="{00000000-0010-0000-0800-000004000000}" name="Razlika" totalsRowFunction="sum" dataDxfId="16" totalsRowDxfId="15">
      <calculatedColumnFormula>Darila[[#This Row],[Predvideni stroški]]-Darila[[#This Row],[Dejanski stroški]]</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V to tabelo vnesite predvidene in dejanske stroške za darila in donacije. Razlika je samodejno izračunana."/>
    </ext>
  </extLst>
</table>
</file>

<file path=xl/theme/theme1.xml><?xml version="1.0" encoding="utf-8"?>
<a:theme xmlns:a="http://schemas.openxmlformats.org/drawingml/2006/main" name="WeightLossTracker">
  <a:themeElements>
    <a:clrScheme name="WeightLossTracker_colors">
      <a:dk1>
        <a:srgbClr val="000000"/>
      </a:dk1>
      <a:lt1>
        <a:srgbClr val="FFFFFF"/>
      </a:lt1>
      <a:dk2>
        <a:srgbClr val="000000"/>
      </a:dk2>
      <a:lt2>
        <a:srgbClr val="FFFFFF"/>
      </a:lt2>
      <a:accent1>
        <a:srgbClr val="47B0B8"/>
      </a:accent1>
      <a:accent2>
        <a:srgbClr val="FF6B6B"/>
      </a:accent2>
      <a:accent3>
        <a:srgbClr val="556270"/>
      </a:accent3>
      <a:accent4>
        <a:srgbClr val="81B63C"/>
      </a:accent4>
      <a:accent5>
        <a:srgbClr val="ED932C"/>
      </a:accent5>
      <a:accent6>
        <a:srgbClr val="A0729D"/>
      </a:accent6>
      <a:hlink>
        <a:srgbClr val="39ADDC"/>
      </a:hlink>
      <a:folHlink>
        <a:srgbClr val="895EA7"/>
      </a:folHlink>
    </a:clrScheme>
    <a:fontScheme name="Finance charge">
      <a:majorFont>
        <a:latin typeface="Century Gothic"/>
        <a:ea typeface=""/>
        <a:cs typeface=""/>
      </a:majorFont>
      <a:minorFont>
        <a:latin typeface="Calibri"/>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sheetPr>
  <dimension ref="B1:B7"/>
  <sheetViews>
    <sheetView showGridLines="0" tabSelected="1" workbookViewId="0"/>
  </sheetViews>
  <sheetFormatPr defaultRowHeight="12.75" x14ac:dyDescent="0.2"/>
  <cols>
    <col min="1" max="1" width="2.7109375" customWidth="1"/>
    <col min="2" max="2" width="80.7109375" customWidth="1"/>
    <col min="3" max="3" width="2.7109375" customWidth="1"/>
  </cols>
  <sheetData>
    <row r="1" spans="2:2" s="10" customFormat="1" ht="30" customHeight="1" x14ac:dyDescent="0.2">
      <c r="B1" s="9" t="s">
        <v>0</v>
      </c>
    </row>
    <row r="2" spans="2:2" ht="30" customHeight="1" x14ac:dyDescent="0.2">
      <c r="B2" s="5" t="s">
        <v>1</v>
      </c>
    </row>
    <row r="3" spans="2:2" ht="30" customHeight="1" x14ac:dyDescent="0.2">
      <c r="B3" s="5" t="s">
        <v>2</v>
      </c>
    </row>
    <row r="4" spans="2:2" ht="30" customHeight="1" x14ac:dyDescent="0.2">
      <c r="B4" s="5" t="s">
        <v>3</v>
      </c>
    </row>
    <row r="5" spans="2:2" ht="30" customHeight="1" x14ac:dyDescent="0.2">
      <c r="B5" s="6" t="s">
        <v>4</v>
      </c>
    </row>
    <row r="6" spans="2:2" ht="61.5" customHeight="1" x14ac:dyDescent="0.2">
      <c r="B6" s="5" t="s">
        <v>5</v>
      </c>
    </row>
    <row r="7" spans="2:2" ht="36.75" customHeight="1" x14ac:dyDescent="0.2">
      <c r="B7" s="5"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J65"/>
  <sheetViews>
    <sheetView showGridLines="0" workbookViewId="0"/>
  </sheetViews>
  <sheetFormatPr defaultRowHeight="12.75" x14ac:dyDescent="0.2"/>
  <cols>
    <col min="1" max="1" width="2.7109375" style="8" customWidth="1"/>
    <col min="2" max="2" width="24.28515625" customWidth="1"/>
    <col min="3" max="3" width="16" customWidth="1"/>
    <col min="4" max="4" width="13" customWidth="1"/>
    <col min="5" max="5" width="12.5703125" customWidth="1"/>
    <col min="6" max="6" width="2.7109375" customWidth="1"/>
    <col min="7" max="7" width="27.140625" customWidth="1"/>
    <col min="8" max="8" width="16" customWidth="1"/>
    <col min="9" max="9" width="13" customWidth="1"/>
    <col min="10" max="10" width="12.5703125" customWidth="1"/>
    <col min="11" max="11" width="2.7109375" customWidth="1"/>
  </cols>
  <sheetData>
    <row r="1" spans="1:10" s="2" customFormat="1" ht="15" x14ac:dyDescent="0.25">
      <c r="A1" s="7" t="s">
        <v>7</v>
      </c>
    </row>
    <row r="2" spans="1:10" s="2" customFormat="1" ht="29.25" thickBot="1" x14ac:dyDescent="0.45">
      <c r="A2" s="7" t="s">
        <v>8</v>
      </c>
      <c r="B2" s="1" t="s">
        <v>15</v>
      </c>
      <c r="C2" s="1"/>
      <c r="D2" s="1"/>
      <c r="E2" s="1"/>
      <c r="F2" s="1"/>
      <c r="G2" s="1"/>
      <c r="H2" s="1"/>
      <c r="I2" s="1"/>
      <c r="J2" s="1"/>
    </row>
    <row r="4" spans="1:10" ht="13.5" x14ac:dyDescent="0.25">
      <c r="A4" s="8" t="s">
        <v>93</v>
      </c>
      <c r="B4" s="21" t="s">
        <v>16</v>
      </c>
      <c r="C4" s="19" t="s">
        <v>55</v>
      </c>
      <c r="D4" s="20"/>
      <c r="E4" s="13">
        <v>4300</v>
      </c>
      <c r="G4" s="24" t="s">
        <v>61</v>
      </c>
      <c r="H4" s="25"/>
      <c r="I4" s="25"/>
      <c r="J4" s="18">
        <f>E6-J59</f>
        <v>3405</v>
      </c>
    </row>
    <row r="5" spans="1:10" ht="13.5" x14ac:dyDescent="0.25">
      <c r="B5" s="22"/>
      <c r="C5" s="19" t="s">
        <v>56</v>
      </c>
      <c r="D5" s="20"/>
      <c r="E5" s="14">
        <v>300</v>
      </c>
      <c r="G5" s="25"/>
      <c r="H5" s="25"/>
      <c r="I5" s="25"/>
      <c r="J5" s="18"/>
    </row>
    <row r="6" spans="1:10" ht="13.5" x14ac:dyDescent="0.2">
      <c r="A6" s="8" t="s">
        <v>9</v>
      </c>
      <c r="B6" s="23"/>
      <c r="C6" s="19" t="s">
        <v>57</v>
      </c>
      <c r="D6" s="20"/>
      <c r="E6" s="15">
        <f>SUM(E4:E5)</f>
        <v>4600</v>
      </c>
      <c r="G6" s="24" t="s">
        <v>62</v>
      </c>
      <c r="H6" s="25"/>
      <c r="I6" s="25"/>
      <c r="J6" s="18">
        <f>E10-J61</f>
        <v>3064</v>
      </c>
    </row>
    <row r="7" spans="1:10" ht="13.5" x14ac:dyDescent="0.25">
      <c r="B7" s="3"/>
      <c r="C7" s="3"/>
      <c r="D7" s="3"/>
      <c r="E7" s="3"/>
      <c r="G7" s="25"/>
      <c r="H7" s="25"/>
      <c r="I7" s="25"/>
      <c r="J7" s="18"/>
    </row>
    <row r="8" spans="1:10" ht="13.5" x14ac:dyDescent="0.25">
      <c r="A8" s="8" t="s">
        <v>94</v>
      </c>
      <c r="B8" s="21" t="s">
        <v>17</v>
      </c>
      <c r="C8" s="19" t="s">
        <v>55</v>
      </c>
      <c r="D8" s="20"/>
      <c r="E8" s="13">
        <v>4000</v>
      </c>
      <c r="G8" s="24" t="s">
        <v>63</v>
      </c>
      <c r="H8" s="25"/>
      <c r="I8" s="25"/>
      <c r="J8" s="18">
        <f>J6-J4</f>
        <v>-341</v>
      </c>
    </row>
    <row r="9" spans="1:10" ht="13.5" x14ac:dyDescent="0.25">
      <c r="B9" s="22"/>
      <c r="C9" s="19" t="s">
        <v>56</v>
      </c>
      <c r="D9" s="20"/>
      <c r="E9" s="14">
        <v>300</v>
      </c>
      <c r="G9" s="25"/>
      <c r="H9" s="25"/>
      <c r="I9" s="25"/>
      <c r="J9" s="18"/>
    </row>
    <row r="10" spans="1:10" ht="13.5" x14ac:dyDescent="0.2">
      <c r="B10" s="23"/>
      <c r="C10" s="19" t="s">
        <v>57</v>
      </c>
      <c r="D10" s="20"/>
      <c r="E10" s="15">
        <f>SUM(E8:E9)</f>
        <v>4300</v>
      </c>
    </row>
    <row r="12" spans="1:10" x14ac:dyDescent="0.2">
      <c r="A12" s="8" t="s">
        <v>95</v>
      </c>
      <c r="B12" s="4" t="s">
        <v>18</v>
      </c>
      <c r="C12" s="4" t="s">
        <v>58</v>
      </c>
      <c r="D12" s="4" t="s">
        <v>59</v>
      </c>
      <c r="E12" s="4" t="s">
        <v>60</v>
      </c>
      <c r="G12" t="s">
        <v>64</v>
      </c>
      <c r="H12" t="s">
        <v>58</v>
      </c>
      <c r="I12" t="s">
        <v>59</v>
      </c>
      <c r="J12" t="s">
        <v>60</v>
      </c>
    </row>
    <row r="13" spans="1:10" x14ac:dyDescent="0.2">
      <c r="B13" s="4" t="s">
        <v>19</v>
      </c>
      <c r="C13" s="11">
        <v>1000</v>
      </c>
      <c r="D13" s="11">
        <v>1000</v>
      </c>
      <c r="E13" s="11">
        <f>Nastanitev[[#This Row],[Predvideni stroški]]-Nastanitev[[#This Row],[Dejanski stroški]]</f>
        <v>0</v>
      </c>
      <c r="G13" t="s">
        <v>65</v>
      </c>
      <c r="H13" s="12"/>
      <c r="I13" s="12"/>
      <c r="J13" s="12">
        <f>Zabava[[#This Row],[Predvideni stroški]]-Zabava[[#This Row],[Dejanski stroški]]</f>
        <v>0</v>
      </c>
    </row>
    <row r="14" spans="1:10" x14ac:dyDescent="0.2">
      <c r="B14" s="4" t="s">
        <v>20</v>
      </c>
      <c r="C14" s="11">
        <v>54</v>
      </c>
      <c r="D14" s="11">
        <v>100</v>
      </c>
      <c r="E14" s="11">
        <f>Nastanitev[[#This Row],[Predvideni stroški]]-Nastanitev[[#This Row],[Dejanski stroški]]</f>
        <v>-46</v>
      </c>
      <c r="G14" t="s">
        <v>66</v>
      </c>
      <c r="H14" s="12"/>
      <c r="I14" s="12"/>
      <c r="J14" s="12">
        <f>Zabava[[#This Row],[Predvideni stroški]]-Zabava[[#This Row],[Dejanski stroški]]</f>
        <v>0</v>
      </c>
    </row>
    <row r="15" spans="1:10" x14ac:dyDescent="0.2">
      <c r="B15" s="4" t="s">
        <v>21</v>
      </c>
      <c r="C15" s="11">
        <v>44</v>
      </c>
      <c r="D15" s="11">
        <v>56</v>
      </c>
      <c r="E15" s="11">
        <f>Nastanitev[[#This Row],[Predvideni stroški]]-Nastanitev[[#This Row],[Dejanski stroški]]</f>
        <v>-12</v>
      </c>
      <c r="G15" t="s">
        <v>67</v>
      </c>
      <c r="H15" s="12"/>
      <c r="I15" s="12"/>
      <c r="J15" s="12">
        <f>Zabava[[#This Row],[Predvideni stroški]]-Zabava[[#This Row],[Dejanski stroški]]</f>
        <v>0</v>
      </c>
    </row>
    <row r="16" spans="1:10" x14ac:dyDescent="0.2">
      <c r="B16" s="4" t="s">
        <v>22</v>
      </c>
      <c r="C16" s="11">
        <v>22</v>
      </c>
      <c r="D16" s="11">
        <v>28</v>
      </c>
      <c r="E16" s="11">
        <f>Nastanitev[[#This Row],[Predvideni stroški]]-Nastanitev[[#This Row],[Dejanski stroški]]</f>
        <v>-6</v>
      </c>
      <c r="G16" t="s">
        <v>68</v>
      </c>
      <c r="H16" s="12"/>
      <c r="I16" s="12"/>
      <c r="J16" s="12">
        <f>Zabava[[#This Row],[Predvideni stroški]]-Zabava[[#This Row],[Dejanski stroški]]</f>
        <v>0</v>
      </c>
    </row>
    <row r="17" spans="1:10" x14ac:dyDescent="0.2">
      <c r="B17" s="4" t="s">
        <v>23</v>
      </c>
      <c r="C17" s="11">
        <v>8</v>
      </c>
      <c r="D17" s="11">
        <v>8</v>
      </c>
      <c r="E17" s="11">
        <f>Nastanitev[[#This Row],[Predvideni stroški]]-Nastanitev[[#This Row],[Dejanski stroški]]</f>
        <v>0</v>
      </c>
      <c r="G17" t="s">
        <v>69</v>
      </c>
      <c r="H17" s="12"/>
      <c r="I17" s="12"/>
      <c r="J17" s="12">
        <f>Zabava[[#This Row],[Predvideni stroški]]-Zabava[[#This Row],[Dejanski stroški]]</f>
        <v>0</v>
      </c>
    </row>
    <row r="18" spans="1:10" x14ac:dyDescent="0.2">
      <c r="B18" s="4" t="s">
        <v>24</v>
      </c>
      <c r="C18" s="11">
        <v>34</v>
      </c>
      <c r="D18" s="11">
        <v>34</v>
      </c>
      <c r="E18" s="11">
        <f>Nastanitev[[#This Row],[Predvideni stroški]]-Nastanitev[[#This Row],[Dejanski stroški]]</f>
        <v>0</v>
      </c>
      <c r="G18" t="s">
        <v>70</v>
      </c>
      <c r="H18" s="12"/>
      <c r="I18" s="12"/>
      <c r="J18" s="12">
        <f>Zabava[[#This Row],[Predvideni stroški]]-Zabava[[#This Row],[Dejanski stroški]]</f>
        <v>0</v>
      </c>
    </row>
    <row r="19" spans="1:10" x14ac:dyDescent="0.2">
      <c r="B19" s="4" t="s">
        <v>25</v>
      </c>
      <c r="C19" s="11">
        <v>10</v>
      </c>
      <c r="D19" s="11">
        <v>10</v>
      </c>
      <c r="E19" s="11">
        <f>Nastanitev[[#This Row],[Predvideni stroški]]-Nastanitev[[#This Row],[Dejanski stroški]]</f>
        <v>0</v>
      </c>
      <c r="G19" t="s">
        <v>28</v>
      </c>
      <c r="H19" s="12"/>
      <c r="I19" s="12"/>
      <c r="J19" s="12">
        <f>Zabava[[#This Row],[Predvideni stroški]]-Zabava[[#This Row],[Dejanski stroški]]</f>
        <v>0</v>
      </c>
    </row>
    <row r="20" spans="1:10" x14ac:dyDescent="0.2">
      <c r="B20" s="4" t="s">
        <v>26</v>
      </c>
      <c r="C20" s="11">
        <v>23</v>
      </c>
      <c r="D20" s="11">
        <v>0</v>
      </c>
      <c r="E20" s="11">
        <f>Nastanitev[[#This Row],[Predvideni stroški]]-Nastanitev[[#This Row],[Dejanski stroški]]</f>
        <v>23</v>
      </c>
      <c r="G20" t="s">
        <v>28</v>
      </c>
      <c r="H20" s="12"/>
      <c r="I20" s="12"/>
      <c r="J20" s="12">
        <f>Zabava[[#This Row],[Predvideni stroški]]-Zabava[[#This Row],[Dejanski stroški]]</f>
        <v>0</v>
      </c>
    </row>
    <row r="21" spans="1:10" x14ac:dyDescent="0.2">
      <c r="B21" s="4" t="s">
        <v>27</v>
      </c>
      <c r="C21" s="11">
        <v>0</v>
      </c>
      <c r="D21" s="11">
        <v>0</v>
      </c>
      <c r="E21" s="11">
        <f>Nastanitev[[#This Row],[Predvideni stroški]]-Nastanitev[[#This Row],[Dejanski stroški]]</f>
        <v>0</v>
      </c>
      <c r="G21" t="s">
        <v>28</v>
      </c>
      <c r="H21" s="12"/>
      <c r="I21" s="12"/>
      <c r="J21" s="12">
        <f>Zabava[[#This Row],[Predvideni stroški]]-Zabava[[#This Row],[Dejanski stroški]]</f>
        <v>0</v>
      </c>
    </row>
    <row r="22" spans="1:10" x14ac:dyDescent="0.2">
      <c r="B22" s="4" t="s">
        <v>28</v>
      </c>
      <c r="C22" s="11">
        <v>0</v>
      </c>
      <c r="D22" s="11">
        <v>0</v>
      </c>
      <c r="E22" s="11">
        <f>Nastanitev[[#This Row],[Predvideni stroški]]-Nastanitev[[#This Row],[Dejanski stroški]]</f>
        <v>0</v>
      </c>
      <c r="G22" t="s">
        <v>29</v>
      </c>
      <c r="H22" s="12"/>
      <c r="I22" s="12"/>
      <c r="J22" s="12">
        <f>SUBTOTAL(109,Zabava[Razlika])</f>
        <v>0</v>
      </c>
    </row>
    <row r="23" spans="1:10" x14ac:dyDescent="0.2">
      <c r="B23" s="4" t="s">
        <v>29</v>
      </c>
      <c r="C23" s="11"/>
      <c r="D23" s="11"/>
      <c r="E23" s="11">
        <f>SUBTOTAL(109,Nastanitev[Razlika])</f>
        <v>-41</v>
      </c>
      <c r="G23" s="16"/>
      <c r="H23" s="16"/>
      <c r="I23" s="16"/>
      <c r="J23" s="16"/>
    </row>
    <row r="24" spans="1:10" x14ac:dyDescent="0.2">
      <c r="B24" s="16"/>
      <c r="C24" s="16"/>
      <c r="D24" s="16"/>
      <c r="E24" s="16"/>
      <c r="G24" t="s">
        <v>71</v>
      </c>
      <c r="H24" t="s">
        <v>58</v>
      </c>
      <c r="I24" t="s">
        <v>59</v>
      </c>
      <c r="J24" t="s">
        <v>60</v>
      </c>
    </row>
    <row r="25" spans="1:10" x14ac:dyDescent="0.2">
      <c r="A25" s="8" t="s">
        <v>96</v>
      </c>
      <c r="B25" t="s">
        <v>30</v>
      </c>
      <c r="C25" t="s">
        <v>58</v>
      </c>
      <c r="D25" t="s">
        <v>59</v>
      </c>
      <c r="E25" t="s">
        <v>60</v>
      </c>
      <c r="G25" t="s">
        <v>72</v>
      </c>
      <c r="H25" s="12"/>
      <c r="I25" s="12"/>
      <c r="J25" s="12">
        <f>Posojila[[#This Row],[Predvideni stroški]]-Posojila[[#This Row],[Dejanski stroški]]</f>
        <v>0</v>
      </c>
    </row>
    <row r="26" spans="1:10" x14ac:dyDescent="0.2">
      <c r="B26" t="s">
        <v>31</v>
      </c>
      <c r="C26" s="12"/>
      <c r="D26" s="12"/>
      <c r="E26" s="12">
        <f>Prevoz[[#This Row],[Predvideni stroški]]-Prevoz[[#This Row],[Dejanski stroški]]</f>
        <v>0</v>
      </c>
      <c r="G26" t="s">
        <v>73</v>
      </c>
      <c r="H26" s="12"/>
      <c r="I26" s="12"/>
      <c r="J26" s="12">
        <f>Posojila[[#This Row],[Predvideni stroški]]-Posojila[[#This Row],[Dejanski stroški]]</f>
        <v>0</v>
      </c>
    </row>
    <row r="27" spans="1:10" x14ac:dyDescent="0.2">
      <c r="B27" t="s">
        <v>32</v>
      </c>
      <c r="C27" s="12"/>
      <c r="D27" s="12"/>
      <c r="E27" s="12">
        <f>Prevoz[[#This Row],[Predvideni stroški]]-Prevoz[[#This Row],[Dejanski stroški]]</f>
        <v>0</v>
      </c>
      <c r="G27" t="s">
        <v>74</v>
      </c>
      <c r="H27" s="12"/>
      <c r="I27" s="12"/>
      <c r="J27" s="12">
        <f>Posojila[[#This Row],[Predvideni stroški]]-Posojila[[#This Row],[Dejanski stroški]]</f>
        <v>0</v>
      </c>
    </row>
    <row r="28" spans="1:10" x14ac:dyDescent="0.2">
      <c r="B28" t="s">
        <v>33</v>
      </c>
      <c r="C28" s="12"/>
      <c r="D28" s="12"/>
      <c r="E28" s="12">
        <f>Prevoz[[#This Row],[Predvideni stroški]]-Prevoz[[#This Row],[Dejanski stroški]]</f>
        <v>0</v>
      </c>
      <c r="G28" t="s">
        <v>74</v>
      </c>
      <c r="H28" s="12"/>
      <c r="I28" s="12"/>
      <c r="J28" s="12">
        <f>Posojila[[#This Row],[Predvideni stroški]]-Posojila[[#This Row],[Dejanski stroški]]</f>
        <v>0</v>
      </c>
    </row>
    <row r="29" spans="1:10" x14ac:dyDescent="0.2">
      <c r="B29" t="s">
        <v>34</v>
      </c>
      <c r="C29" s="12"/>
      <c r="D29" s="12"/>
      <c r="E29" s="12">
        <f>Prevoz[[#This Row],[Predvideni stroški]]-Prevoz[[#This Row],[Dejanski stroški]]</f>
        <v>0</v>
      </c>
      <c r="G29" t="s">
        <v>74</v>
      </c>
      <c r="H29" s="12"/>
      <c r="I29" s="12"/>
      <c r="J29" s="12">
        <f>Posojila[[#This Row],[Predvideni stroški]]-Posojila[[#This Row],[Dejanski stroški]]</f>
        <v>0</v>
      </c>
    </row>
    <row r="30" spans="1:10" x14ac:dyDescent="0.2">
      <c r="B30" t="s">
        <v>35</v>
      </c>
      <c r="C30" s="12"/>
      <c r="D30" s="12"/>
      <c r="E30" s="12">
        <f>Prevoz[[#This Row],[Predvideni stroški]]-Prevoz[[#This Row],[Dejanski stroški]]</f>
        <v>0</v>
      </c>
      <c r="G30" t="s">
        <v>28</v>
      </c>
      <c r="H30" s="12"/>
      <c r="I30" s="12"/>
      <c r="J30" s="12">
        <f>Posojila[[#This Row],[Predvideni stroški]]-Posojila[[#This Row],[Dejanski stroški]]</f>
        <v>0</v>
      </c>
    </row>
    <row r="31" spans="1:10" x14ac:dyDescent="0.2">
      <c r="B31" t="s">
        <v>36</v>
      </c>
      <c r="C31" s="12"/>
      <c r="D31" s="12"/>
      <c r="E31" s="12">
        <f>Prevoz[[#This Row],[Predvideni stroški]]-Prevoz[[#This Row],[Dejanski stroški]]</f>
        <v>0</v>
      </c>
      <c r="G31" t="s">
        <v>29</v>
      </c>
      <c r="H31" s="12"/>
      <c r="I31" s="12"/>
      <c r="J31" s="12">
        <f>SUBTOTAL(109,Posojila[Razlika])</f>
        <v>0</v>
      </c>
    </row>
    <row r="32" spans="1:10" x14ac:dyDescent="0.2">
      <c r="B32" t="s">
        <v>28</v>
      </c>
      <c r="C32" s="12"/>
      <c r="D32" s="12"/>
      <c r="E32" s="12">
        <f>Prevoz[[#This Row],[Predvideni stroški]]-Prevoz[[#This Row],[Dejanski stroški]]</f>
        <v>0</v>
      </c>
      <c r="G32" s="16"/>
      <c r="H32" s="16"/>
      <c r="I32" s="16"/>
      <c r="J32" s="16"/>
    </row>
    <row r="33" spans="1:10" x14ac:dyDescent="0.2">
      <c r="B33" t="s">
        <v>29</v>
      </c>
      <c r="C33" s="12"/>
      <c r="D33" s="12"/>
      <c r="E33" s="12">
        <f>SUBTOTAL(109,Prevoz[Razlika])</f>
        <v>0</v>
      </c>
      <c r="G33" t="s">
        <v>75</v>
      </c>
      <c r="H33" t="s">
        <v>58</v>
      </c>
      <c r="I33" t="s">
        <v>59</v>
      </c>
      <c r="J33" t="s">
        <v>60</v>
      </c>
    </row>
    <row r="34" spans="1:10" x14ac:dyDescent="0.2">
      <c r="B34" s="16"/>
      <c r="C34" s="16"/>
      <c r="D34" s="16"/>
      <c r="E34" s="16"/>
      <c r="G34" t="s">
        <v>76</v>
      </c>
      <c r="H34" s="12"/>
      <c r="I34" s="12"/>
      <c r="J34" s="12">
        <f>Davki[[#This Row],[Predvideni stroški]]-Davki[[#This Row],[Dejanski stroški]]</f>
        <v>0</v>
      </c>
    </row>
    <row r="35" spans="1:10" x14ac:dyDescent="0.2">
      <c r="A35" s="8" t="s">
        <v>10</v>
      </c>
      <c r="B35" t="s">
        <v>37</v>
      </c>
      <c r="C35" t="s">
        <v>58</v>
      </c>
      <c r="D35" t="s">
        <v>59</v>
      </c>
      <c r="E35" t="s">
        <v>60</v>
      </c>
      <c r="G35" t="s">
        <v>77</v>
      </c>
      <c r="H35" s="12"/>
      <c r="I35" s="12"/>
      <c r="J35" s="12">
        <f>Davki[[#This Row],[Predvideni stroški]]-Davki[[#This Row],[Dejanski stroški]]</f>
        <v>0</v>
      </c>
    </row>
    <row r="36" spans="1:10" x14ac:dyDescent="0.2">
      <c r="B36" t="s">
        <v>38</v>
      </c>
      <c r="C36" s="12"/>
      <c r="D36" s="12"/>
      <c r="E36" s="12">
        <f>Zavarovanje[[#This Row],[Predvideni stroški]]-Zavarovanje[[#This Row],[Dejanski stroški]]</f>
        <v>0</v>
      </c>
      <c r="G36" t="s">
        <v>78</v>
      </c>
      <c r="H36" s="12"/>
      <c r="I36" s="12"/>
      <c r="J36" s="12">
        <f>Davki[[#This Row],[Predvideni stroški]]-Davki[[#This Row],[Dejanski stroški]]</f>
        <v>0</v>
      </c>
    </row>
    <row r="37" spans="1:10" x14ac:dyDescent="0.2">
      <c r="B37" t="s">
        <v>39</v>
      </c>
      <c r="C37" s="12"/>
      <c r="D37" s="12"/>
      <c r="E37" s="12">
        <f>Zavarovanje[[#This Row],[Predvideni stroški]]-Zavarovanje[[#This Row],[Dejanski stroški]]</f>
        <v>0</v>
      </c>
      <c r="G37" t="s">
        <v>28</v>
      </c>
      <c r="H37" s="12"/>
      <c r="I37" s="12"/>
      <c r="J37" s="12">
        <f>Davki[[#This Row],[Predvideni stroški]]-Davki[[#This Row],[Dejanski stroški]]</f>
        <v>0</v>
      </c>
    </row>
    <row r="38" spans="1:10" x14ac:dyDescent="0.2">
      <c r="B38" t="s">
        <v>40</v>
      </c>
      <c r="C38" s="12"/>
      <c r="D38" s="12"/>
      <c r="E38" s="12">
        <f>Zavarovanje[[#This Row],[Predvideni stroški]]-Zavarovanje[[#This Row],[Dejanski stroški]]</f>
        <v>0</v>
      </c>
      <c r="G38" t="s">
        <v>29</v>
      </c>
      <c r="H38" s="12"/>
      <c r="I38" s="12"/>
      <c r="J38" s="12">
        <f>SUBTOTAL(109,Davki[Razlika])</f>
        <v>0</v>
      </c>
    </row>
    <row r="39" spans="1:10" x14ac:dyDescent="0.2">
      <c r="B39" t="s">
        <v>28</v>
      </c>
      <c r="C39" s="12"/>
      <c r="D39" s="12"/>
      <c r="E39" s="12">
        <f>Zavarovanje[[#This Row],[Predvideni stroški]]-Zavarovanje[[#This Row],[Dejanski stroški]]</f>
        <v>0</v>
      </c>
      <c r="G39" s="16"/>
      <c r="H39" s="16"/>
      <c r="I39" s="16"/>
      <c r="J39" s="16"/>
    </row>
    <row r="40" spans="1:10" x14ac:dyDescent="0.2">
      <c r="B40" t="s">
        <v>29</v>
      </c>
      <c r="C40" s="12"/>
      <c r="D40" s="12"/>
      <c r="E40" s="12">
        <f>SUBTOTAL(109,Zavarovanje[Razlika])</f>
        <v>0</v>
      </c>
      <c r="G40" t="s">
        <v>79</v>
      </c>
      <c r="H40" t="s">
        <v>58</v>
      </c>
      <c r="I40" t="s">
        <v>59</v>
      </c>
      <c r="J40" t="s">
        <v>60</v>
      </c>
    </row>
    <row r="41" spans="1:10" x14ac:dyDescent="0.2">
      <c r="B41" s="16"/>
      <c r="C41" s="16"/>
      <c r="D41" s="16"/>
      <c r="E41" s="16"/>
      <c r="G41" t="s">
        <v>80</v>
      </c>
      <c r="H41" s="12"/>
      <c r="I41" s="12"/>
      <c r="J41" s="12">
        <f>Prihranki[[#This Row],[Predvideni stroški]]-Prihranki[[#This Row],[Dejanski stroški]]</f>
        <v>0</v>
      </c>
    </row>
    <row r="42" spans="1:10" x14ac:dyDescent="0.2">
      <c r="A42" s="8" t="s">
        <v>11</v>
      </c>
      <c r="B42" t="s">
        <v>41</v>
      </c>
      <c r="C42" t="s">
        <v>58</v>
      </c>
      <c r="D42" t="s">
        <v>59</v>
      </c>
      <c r="E42" t="s">
        <v>60</v>
      </c>
      <c r="G42" t="s">
        <v>81</v>
      </c>
      <c r="H42" s="12"/>
      <c r="I42" s="12"/>
      <c r="J42" s="12">
        <f>Prihranki[[#This Row],[Predvideni stroški]]-Prihranki[[#This Row],[Dejanski stroški]]</f>
        <v>0</v>
      </c>
    </row>
    <row r="43" spans="1:10" x14ac:dyDescent="0.2">
      <c r="B43" t="s">
        <v>42</v>
      </c>
      <c r="C43" s="12"/>
      <c r="D43" s="12"/>
      <c r="E43" s="12">
        <f>Hrana[[#This Row],[Predvideni stroški]]-Hrana[[#This Row],[Dejanski stroški]]</f>
        <v>0</v>
      </c>
      <c r="G43" t="s">
        <v>28</v>
      </c>
      <c r="H43" s="12"/>
      <c r="I43" s="12"/>
      <c r="J43" s="12">
        <f>Prihranki[[#This Row],[Predvideni stroški]]-Prihranki[[#This Row],[Dejanski stroški]]</f>
        <v>0</v>
      </c>
    </row>
    <row r="44" spans="1:10" x14ac:dyDescent="0.2">
      <c r="B44" t="s">
        <v>43</v>
      </c>
      <c r="C44" s="12"/>
      <c r="D44" s="12"/>
      <c r="E44" s="12">
        <f>Hrana[[#This Row],[Predvideni stroški]]-Hrana[[#This Row],[Dejanski stroški]]</f>
        <v>0</v>
      </c>
      <c r="G44" t="s">
        <v>29</v>
      </c>
      <c r="H44" s="12"/>
      <c r="I44" s="12"/>
      <c r="J44" s="12">
        <f>SUBTOTAL(109,Prihranki[Razlika])</f>
        <v>0</v>
      </c>
    </row>
    <row r="45" spans="1:10" x14ac:dyDescent="0.2">
      <c r="B45" t="s">
        <v>28</v>
      </c>
      <c r="C45" s="12"/>
      <c r="D45" s="12"/>
      <c r="E45" s="12">
        <f>Hrana[[#This Row],[Predvideni stroški]]-Hrana[[#This Row],[Dejanski stroški]]</f>
        <v>0</v>
      </c>
      <c r="G45" s="16"/>
      <c r="H45" s="16"/>
      <c r="I45" s="16"/>
      <c r="J45" s="16"/>
    </row>
    <row r="46" spans="1:10" x14ac:dyDescent="0.2">
      <c r="B46" t="s">
        <v>29</v>
      </c>
      <c r="C46" s="12"/>
      <c r="D46" s="12"/>
      <c r="E46" s="12">
        <f>SUBTOTAL(109,Hrana[Razlika])</f>
        <v>0</v>
      </c>
      <c r="G46" t="s">
        <v>82</v>
      </c>
      <c r="H46" t="s">
        <v>58</v>
      </c>
      <c r="I46" t="s">
        <v>59</v>
      </c>
      <c r="J46" t="s">
        <v>60</v>
      </c>
    </row>
    <row r="47" spans="1:10" x14ac:dyDescent="0.2">
      <c r="B47" s="16"/>
      <c r="C47" s="16"/>
      <c r="D47" s="16"/>
      <c r="E47" s="16"/>
      <c r="G47" t="s">
        <v>83</v>
      </c>
      <c r="H47" s="12"/>
      <c r="I47" s="12"/>
      <c r="J47" s="12">
        <f>Darila[[#This Row],[Predvideni stroški]]-Darila[[#This Row],[Dejanski stroški]]</f>
        <v>0</v>
      </c>
    </row>
    <row r="48" spans="1:10" x14ac:dyDescent="0.2">
      <c r="A48" s="8" t="s">
        <v>12</v>
      </c>
      <c r="B48" t="s">
        <v>44</v>
      </c>
      <c r="C48" t="s">
        <v>58</v>
      </c>
      <c r="D48" t="s">
        <v>59</v>
      </c>
      <c r="E48" t="s">
        <v>60</v>
      </c>
      <c r="G48" t="s">
        <v>84</v>
      </c>
      <c r="H48" s="12"/>
      <c r="I48" s="12"/>
      <c r="J48" s="12">
        <f>Darila[[#This Row],[Predvideni stroški]]-Darila[[#This Row],[Dejanski stroški]]</f>
        <v>0</v>
      </c>
    </row>
    <row r="49" spans="1:10" x14ac:dyDescent="0.2">
      <c r="B49" t="s">
        <v>45</v>
      </c>
      <c r="C49" s="12"/>
      <c r="D49" s="12"/>
      <c r="E49" s="12">
        <f>Hišni_ljubljenčki[[#This Row],[Predvideni stroški]]-Hišni_ljubljenčki[[#This Row],[Dejanski stroški]]</f>
        <v>0</v>
      </c>
      <c r="G49" t="s">
        <v>85</v>
      </c>
      <c r="H49" s="12"/>
      <c r="I49" s="12"/>
      <c r="J49" s="12">
        <f>Darila[[#This Row],[Predvideni stroški]]-Darila[[#This Row],[Dejanski stroški]]</f>
        <v>0</v>
      </c>
    </row>
    <row r="50" spans="1:10" x14ac:dyDescent="0.2">
      <c r="B50" t="s">
        <v>46</v>
      </c>
      <c r="C50" s="12"/>
      <c r="D50" s="12"/>
      <c r="E50" s="12">
        <f>Hišni_ljubljenčki[[#This Row],[Predvideni stroški]]-Hišni_ljubljenčki[[#This Row],[Dejanski stroški]]</f>
        <v>0</v>
      </c>
      <c r="G50" t="s">
        <v>29</v>
      </c>
      <c r="H50" s="12"/>
      <c r="I50" s="12"/>
      <c r="J50" s="12">
        <f>SUBTOTAL(109,Darila[Razlika])</f>
        <v>0</v>
      </c>
    </row>
    <row r="51" spans="1:10" x14ac:dyDescent="0.2">
      <c r="B51" t="s">
        <v>47</v>
      </c>
      <c r="C51" s="12"/>
      <c r="D51" s="12"/>
      <c r="E51" s="12">
        <f>Hišni_ljubljenčki[[#This Row],[Predvideni stroški]]-Hišni_ljubljenčki[[#This Row],[Dejanski stroški]]</f>
        <v>0</v>
      </c>
      <c r="G51" s="16"/>
      <c r="H51" s="16"/>
      <c r="I51" s="16"/>
      <c r="J51" s="16"/>
    </row>
    <row r="52" spans="1:10" x14ac:dyDescent="0.2">
      <c r="B52" t="s">
        <v>48</v>
      </c>
      <c r="C52" s="12"/>
      <c r="D52" s="12"/>
      <c r="E52" s="12">
        <f>Hišni_ljubljenčki[[#This Row],[Predvideni stroški]]-Hišni_ljubljenčki[[#This Row],[Dejanski stroški]]</f>
        <v>0</v>
      </c>
      <c r="G52" t="s">
        <v>86</v>
      </c>
      <c r="H52" t="s">
        <v>58</v>
      </c>
      <c r="I52" t="s">
        <v>59</v>
      </c>
      <c r="J52" t="s">
        <v>60</v>
      </c>
    </row>
    <row r="53" spans="1:10" x14ac:dyDescent="0.2">
      <c r="B53" t="s">
        <v>28</v>
      </c>
      <c r="C53" s="12"/>
      <c r="D53" s="12"/>
      <c r="E53" s="12">
        <f>Hišni_ljubljenčki[[#This Row],[Predvideni stroški]]-Hišni_ljubljenčki[[#This Row],[Dejanski stroški]]</f>
        <v>0</v>
      </c>
      <c r="G53" t="s">
        <v>87</v>
      </c>
      <c r="H53" s="12"/>
      <c r="I53" s="12"/>
      <c r="J53" s="12">
        <f>Pravne_zadeve[[#This Row],[Predvideni stroški]]-Pravne_zadeve[[#This Row],[Dejanski stroški]]</f>
        <v>0</v>
      </c>
    </row>
    <row r="54" spans="1:10" x14ac:dyDescent="0.2">
      <c r="B54" t="s">
        <v>29</v>
      </c>
      <c r="C54" s="12"/>
      <c r="D54" s="12"/>
      <c r="E54" s="12">
        <f>SUBTOTAL(109,Hišni_ljubljenčki[Razlika])</f>
        <v>0</v>
      </c>
      <c r="G54" t="s">
        <v>88</v>
      </c>
      <c r="H54" s="12"/>
      <c r="I54" s="12"/>
      <c r="J54" s="12">
        <f>Pravne_zadeve[[#This Row],[Predvideni stroški]]-Pravne_zadeve[[#This Row],[Dejanski stroški]]</f>
        <v>0</v>
      </c>
    </row>
    <row r="55" spans="1:10" x14ac:dyDescent="0.2">
      <c r="B55" s="16"/>
      <c r="C55" s="16"/>
      <c r="D55" s="16"/>
      <c r="E55" s="16"/>
      <c r="G55" t="s">
        <v>89</v>
      </c>
      <c r="H55" s="12"/>
      <c r="I55" s="12"/>
      <c r="J55" s="12">
        <f>Pravne_zadeve[[#This Row],[Predvideni stroški]]-Pravne_zadeve[[#This Row],[Dejanski stroški]]</f>
        <v>0</v>
      </c>
    </row>
    <row r="56" spans="1:10" x14ac:dyDescent="0.2">
      <c r="A56" s="8" t="s">
        <v>13</v>
      </c>
      <c r="B56" s="4" t="s">
        <v>49</v>
      </c>
      <c r="C56" s="4" t="s">
        <v>58</v>
      </c>
      <c r="D56" s="4" t="s">
        <v>59</v>
      </c>
      <c r="E56" s="4" t="s">
        <v>60</v>
      </c>
      <c r="G56" t="s">
        <v>28</v>
      </c>
      <c r="H56" s="12"/>
      <c r="I56" s="12"/>
      <c r="J56" s="12">
        <f>Pravne_zadeve[[#This Row],[Predvideni stroški]]-Pravne_zadeve[[#This Row],[Dejanski stroški]]</f>
        <v>0</v>
      </c>
    </row>
    <row r="57" spans="1:10" x14ac:dyDescent="0.2">
      <c r="B57" s="4" t="s">
        <v>46</v>
      </c>
      <c r="C57" s="11"/>
      <c r="D57" s="11"/>
      <c r="E57" s="11">
        <f>Osebna_nega[[#This Row],[Predvideni stroški]]-Osebna_nega[[#This Row],[Dejanski stroški]]</f>
        <v>0</v>
      </c>
      <c r="G57" t="s">
        <v>29</v>
      </c>
      <c r="H57" s="12"/>
      <c r="I57" s="12"/>
      <c r="J57" s="12">
        <f>SUBTOTAL(109,Pravne_zadeve[Razlika])</f>
        <v>0</v>
      </c>
    </row>
    <row r="58" spans="1:10" x14ac:dyDescent="0.2">
      <c r="B58" s="4" t="s">
        <v>50</v>
      </c>
      <c r="C58" s="11"/>
      <c r="D58" s="11"/>
      <c r="E58" s="11">
        <f>Osebna_nega[[#This Row],[Predvideni stroški]]-Osebna_nega[[#This Row],[Dejanski stroški]]</f>
        <v>0</v>
      </c>
      <c r="G58" s="16"/>
      <c r="H58" s="16"/>
      <c r="I58" s="16"/>
      <c r="J58" s="16"/>
    </row>
    <row r="59" spans="1:10" x14ac:dyDescent="0.2">
      <c r="A59" s="8" t="s">
        <v>14</v>
      </c>
      <c r="B59" s="4" t="s">
        <v>51</v>
      </c>
      <c r="C59" s="11"/>
      <c r="D59" s="11"/>
      <c r="E59" s="11">
        <f>Osebna_nega[[#This Row],[Predvideni stroški]]-Osebna_nega[[#This Row],[Dejanski stroški]]</f>
        <v>0</v>
      </c>
      <c r="G59" s="17" t="s">
        <v>90</v>
      </c>
      <c r="H59" s="17"/>
      <c r="I59" s="17"/>
      <c r="J59" s="18">
        <f>SUBTOTAL(109,Nastanitev[Predvideni stroški],Prevoz[Predvideni stroški],Zavarovanje[Predvideni stroški],Hrana[Predvideni stroški],Hišni_ljubljenčki[Predvideni stroški],Osebna_nega[Predvideni stroški],Zabava[Predvideni stroški],Posojila[Predvideni stroški],Davki[Predvideni stroški],Prihranki[Predvideni stroški],Darila[Predvideni stroški],Pravne_zadeve[Predvideni stroški])</f>
        <v>1195</v>
      </c>
    </row>
    <row r="60" spans="1:10" x14ac:dyDescent="0.2">
      <c r="B60" s="4" t="s">
        <v>52</v>
      </c>
      <c r="C60" s="11"/>
      <c r="D60" s="11"/>
      <c r="E60" s="11">
        <f>Osebna_nega[[#This Row],[Predvideni stroški]]-Osebna_nega[[#This Row],[Dejanski stroški]]</f>
        <v>0</v>
      </c>
      <c r="G60" s="17"/>
      <c r="H60" s="17"/>
      <c r="I60" s="17"/>
      <c r="J60" s="18"/>
    </row>
    <row r="61" spans="1:10" x14ac:dyDescent="0.2">
      <c r="B61" s="4" t="s">
        <v>53</v>
      </c>
      <c r="C61" s="11"/>
      <c r="D61" s="11"/>
      <c r="E61" s="11">
        <f>Osebna_nega[[#This Row],[Predvideni stroški]]-Osebna_nega[[#This Row],[Dejanski stroški]]</f>
        <v>0</v>
      </c>
      <c r="G61" s="17" t="s">
        <v>91</v>
      </c>
      <c r="H61" s="17"/>
      <c r="I61" s="17"/>
      <c r="J61" s="18">
        <f>SUBTOTAL(109,Nastanitev[Dejanski stroški],Prevoz[Dejanski stroški],Zavarovanje[Dejanski stroški],Hrana[Dejanski stroški],Hišni_ljubljenčki[Dejanski stroški],Osebna_nega[Dejanski stroški],Zabava[Dejanski stroški],Posojila[Dejanski stroški],Davki[Dejanski stroški],Prihranki[Dejanski stroški],Darila[Dejanski stroški],Pravne_zadeve[Dejanski stroški])</f>
        <v>1236</v>
      </c>
    </row>
    <row r="62" spans="1:10" x14ac:dyDescent="0.2">
      <c r="B62" s="4" t="s">
        <v>54</v>
      </c>
      <c r="C62" s="11"/>
      <c r="D62" s="11"/>
      <c r="E62" s="11">
        <f>Osebna_nega[[#This Row],[Predvideni stroški]]-Osebna_nega[[#This Row],[Dejanski stroški]]</f>
        <v>0</v>
      </c>
      <c r="G62" s="17"/>
      <c r="H62" s="17"/>
      <c r="I62" s="17"/>
      <c r="J62" s="18"/>
    </row>
    <row r="63" spans="1:10" x14ac:dyDescent="0.2">
      <c r="B63" s="4" t="s">
        <v>28</v>
      </c>
      <c r="C63" s="11"/>
      <c r="D63" s="11"/>
      <c r="E63" s="11">
        <f>Osebna_nega[[#This Row],[Predvideni stroški]]-Osebna_nega[[#This Row],[Dejanski stroški]]</f>
        <v>0</v>
      </c>
      <c r="G63" s="17" t="s">
        <v>92</v>
      </c>
      <c r="H63" s="17"/>
      <c r="I63" s="17"/>
      <c r="J63" s="18">
        <f>J59-J61</f>
        <v>-41</v>
      </c>
    </row>
    <row r="64" spans="1:10" x14ac:dyDescent="0.2">
      <c r="B64" s="4" t="s">
        <v>29</v>
      </c>
      <c r="C64" s="11"/>
      <c r="D64" s="11"/>
      <c r="E64" s="11">
        <f>SUBTOTAL(109,Osebna_nega[Razlika])</f>
        <v>0</v>
      </c>
      <c r="G64" s="17"/>
      <c r="H64" s="17"/>
      <c r="I64" s="17"/>
      <c r="J64" s="18"/>
    </row>
    <row r="65" spans="2:5" x14ac:dyDescent="0.2">
      <c r="B65" s="16"/>
      <c r="C65" s="16"/>
      <c r="D65" s="16"/>
      <c r="E65" s="16"/>
    </row>
  </sheetData>
  <mergeCells count="32">
    <mergeCell ref="C4:D4"/>
    <mergeCell ref="B8:B10"/>
    <mergeCell ref="B4:B6"/>
    <mergeCell ref="G8:I9"/>
    <mergeCell ref="G6:I7"/>
    <mergeCell ref="G4:I5"/>
    <mergeCell ref="C10:D10"/>
    <mergeCell ref="C9:D9"/>
    <mergeCell ref="C8:D8"/>
    <mergeCell ref="C6:D6"/>
    <mergeCell ref="C5:D5"/>
    <mergeCell ref="G32:J32"/>
    <mergeCell ref="J8:J9"/>
    <mergeCell ref="J6:J7"/>
    <mergeCell ref="J4:J5"/>
    <mergeCell ref="G59:I60"/>
    <mergeCell ref="G23:J23"/>
    <mergeCell ref="B24:E24"/>
    <mergeCell ref="B34:E34"/>
    <mergeCell ref="B41:E41"/>
    <mergeCell ref="B47:E47"/>
    <mergeCell ref="B55:E55"/>
    <mergeCell ref="B65:E65"/>
    <mergeCell ref="G58:J58"/>
    <mergeCell ref="G51:J51"/>
    <mergeCell ref="G45:J45"/>
    <mergeCell ref="G39:J39"/>
    <mergeCell ref="G63:I64"/>
    <mergeCell ref="J63:J64"/>
    <mergeCell ref="J59:J60"/>
    <mergeCell ref="J61:J62"/>
    <mergeCell ref="G61:I62"/>
  </mergeCells>
  <pageMargins left="0.7" right="0.7" top="0.75" bottom="0.75" header="0.3" footer="0.3"/>
  <pageSetup paperSize="9" fitToHeight="0" orientation="portrait" r:id="rId1"/>
  <ignoredErrors>
    <ignoredError sqref="J13:J21 E26:E32 J25:J30 J34:J35 E36:E39 E43:E45 J41:J43 J47:J49 J53:J56 J59:J62 E57:E63 E49:E53 J37"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Delovni listi</vt:lpstr>
      </vt:variant>
      <vt:variant>
        <vt:i4>2</vt:i4>
      </vt:variant>
    </vt:vector>
  </HeadingPairs>
  <TitlesOfParts>
    <vt:vector size="2" baseType="lpstr">
      <vt:lpstr>ZAČETEK</vt:lpstr>
      <vt:lpstr>OSEBNI MESEČNI PRORAČUN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2018-05-30T12:18:28Z</dcterms:created>
  <dcterms:modified xsi:type="dcterms:W3CDTF">2018-09-25T06:31:38Z</dcterms:modified>
</cp:coreProperties>
</file>

<file path=docProps/custom.xml><?xml version="1.0" encoding="utf-8"?>
<Properties xmlns="http://schemas.openxmlformats.org/officeDocument/2006/custom-properties" xmlns:vt="http://schemas.openxmlformats.org/officeDocument/2006/docPropsVTypes"/>
</file>