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l-SI\"/>
    </mc:Choice>
  </mc:AlternateContent>
  <bookViews>
    <workbookView xWindow="-120" yWindow="-120" windowWidth="28830" windowHeight="14295" tabRatio="695" xr2:uid="{00000000-000D-0000-FFFF-FFFF00000000}"/>
  </bookViews>
  <sheets>
    <sheet name="TL – POVZETEK PRORAČUNA" sheetId="1" r:id="rId1"/>
    <sheet name="POVZETEK MESEČNIH STROŠKOV" sheetId="2" r:id="rId2"/>
    <sheet name="SEZNAM STROŠKOV" sheetId="3" r:id="rId3"/>
    <sheet name="DOBRODELNO IN SPONZORSTVA" sheetId="4" r:id="rId4"/>
  </sheets>
  <definedNames>
    <definedName name="_LETO">'TL – POVZETEK PRORAČUNA'!$G$2</definedName>
    <definedName name="Naslov1">Tabela_tekoče_leto[[#Headers],[Koda G/K]]</definedName>
    <definedName name="Naslov2">Mesečni_znesek_povzetek[[#Headers],[Koda G/K]]</definedName>
    <definedName name="Naslov3">Stroški_po_elementih[[#Headers],[Koda G/K]]</definedName>
    <definedName name="Naslov4">Drugo[[#Headers],[Koda G/K]]</definedName>
    <definedName name="ObmočjeNaslovaVrstice1..G2">'TL – POVZETEK PRORAČUNA'!$F$2</definedName>
    <definedName name="Razčlenjevalnik_Prejemnik_Plačila">#N/A</definedName>
    <definedName name="Razčlenjevalnik_Račun_Naslov">#N/A</definedName>
    <definedName name="Razčlenjevalnik_Zahtevala_oseba">#N/A</definedName>
    <definedName name="Razčlenjevalnik_Zahtevala_oseba1">#N/A</definedName>
    <definedName name="Slicer_Payee1">#N/A</definedName>
    <definedName name="_xlnm.Print_Titles" localSheetId="3">'DOBRODELNO IN SPONZORSTVA'!$4:$4</definedName>
    <definedName name="_xlnm.Print_Titles" localSheetId="1">'POVZETEK MESEČNIH STROŠKOV'!$5:$5</definedName>
    <definedName name="_xlnm.Print_Titles" localSheetId="2">'SEZNAM STROŠKOV'!$4:$4</definedName>
    <definedName name="_xlnm.Print_Titles" localSheetId="0">'TL – POVZETEK PRORAČUNA'!$4:$4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N3" i="2" l="1"/>
  <c r="O3" i="2"/>
  <c r="O4" i="2" s="1"/>
  <c r="L3" i="2"/>
  <c r="M3" i="2"/>
  <c r="M4" i="2" s="1"/>
  <c r="J3" i="2"/>
  <c r="K3" i="2"/>
  <c r="K4" i="2" s="1"/>
  <c r="H3" i="2"/>
  <c r="I3" i="2"/>
  <c r="F3" i="2"/>
  <c r="F4" i="2" s="1"/>
  <c r="G3" i="2"/>
  <c r="G4" i="2" s="1"/>
  <c r="D3" i="2"/>
  <c r="D4" i="2" s="1"/>
  <c r="E3" i="2"/>
  <c r="E4" i="2" s="1"/>
  <c r="N4" i="2"/>
  <c r="E17" i="1"/>
  <c r="G17" i="2" l="1"/>
  <c r="G16" i="2"/>
  <c r="G15" i="2"/>
  <c r="G14" i="2"/>
  <c r="G13" i="2"/>
  <c r="G12" i="2"/>
  <c r="G11" i="2"/>
  <c r="G10" i="2"/>
  <c r="G9" i="2"/>
  <c r="G8" i="2"/>
  <c r="G7" i="2"/>
  <c r="G6" i="2"/>
  <c r="K17" i="2"/>
  <c r="K16" i="2"/>
  <c r="K15" i="2"/>
  <c r="K14" i="2"/>
  <c r="K13" i="2"/>
  <c r="K12" i="2"/>
  <c r="K11" i="2"/>
  <c r="K10" i="2"/>
  <c r="K9" i="2"/>
  <c r="K8" i="2"/>
  <c r="K7" i="2"/>
  <c r="K6" i="2"/>
  <c r="J4" i="2"/>
  <c r="J17" i="2" s="1"/>
  <c r="L4" i="2"/>
  <c r="L17" i="2" s="1"/>
  <c r="D17" i="2"/>
  <c r="D16" i="2"/>
  <c r="D15" i="2"/>
  <c r="D14" i="2"/>
  <c r="D13" i="2"/>
  <c r="D12" i="2"/>
  <c r="D11" i="2"/>
  <c r="D10" i="2"/>
  <c r="D9" i="2"/>
  <c r="D8" i="2"/>
  <c r="D7" i="2"/>
  <c r="D6" i="2"/>
  <c r="F17" i="2"/>
  <c r="F16" i="2"/>
  <c r="F15" i="2"/>
  <c r="F14" i="2"/>
  <c r="F13" i="2"/>
  <c r="F12" i="2"/>
  <c r="F11" i="2"/>
  <c r="F10" i="2"/>
  <c r="F9" i="2"/>
  <c r="F8" i="2"/>
  <c r="F7" i="2"/>
  <c r="F6" i="2"/>
  <c r="N17" i="2"/>
  <c r="N16" i="2"/>
  <c r="N15" i="2"/>
  <c r="N14" i="2"/>
  <c r="N13" i="2"/>
  <c r="N12" i="2"/>
  <c r="N11" i="2"/>
  <c r="N10" i="2"/>
  <c r="N9" i="2"/>
  <c r="N8" i="2"/>
  <c r="N7" i="2"/>
  <c r="N6" i="2"/>
  <c r="E17" i="2"/>
  <c r="E16" i="2"/>
  <c r="E15" i="2"/>
  <c r="E14" i="2"/>
  <c r="E13" i="2"/>
  <c r="E12" i="2"/>
  <c r="E11" i="2"/>
  <c r="E10" i="2"/>
  <c r="E9" i="2"/>
  <c r="E8" i="2"/>
  <c r="E7" i="2"/>
  <c r="E6" i="2"/>
  <c r="M17" i="2"/>
  <c r="M16" i="2"/>
  <c r="M15" i="2"/>
  <c r="M14" i="2"/>
  <c r="M13" i="2"/>
  <c r="M12" i="2"/>
  <c r="M11" i="2"/>
  <c r="M10" i="2"/>
  <c r="M9" i="2"/>
  <c r="M8" i="2"/>
  <c r="M7" i="2"/>
  <c r="M6" i="2"/>
  <c r="O17" i="2"/>
  <c r="O16" i="2"/>
  <c r="O15" i="2"/>
  <c r="O14" i="2"/>
  <c r="O13" i="2"/>
  <c r="O12" i="2"/>
  <c r="O11" i="2"/>
  <c r="O10" i="2"/>
  <c r="O9" i="2"/>
  <c r="O8" i="2"/>
  <c r="O7" i="2"/>
  <c r="O6" i="2"/>
  <c r="I4" i="2"/>
  <c r="I16" i="2" s="1"/>
  <c r="H4" i="2"/>
  <c r="H17" i="2" s="1"/>
  <c r="I7" i="2" l="1"/>
  <c r="I9" i="2"/>
  <c r="I11" i="2"/>
  <c r="I13" i="2"/>
  <c r="I15" i="2"/>
  <c r="I17" i="2"/>
  <c r="I6" i="2"/>
  <c r="I8" i="2"/>
  <c r="I10" i="2"/>
  <c r="I12" i="2"/>
  <c r="I14" i="2"/>
  <c r="H6" i="2"/>
  <c r="H8" i="2"/>
  <c r="H10" i="2"/>
  <c r="H12" i="2"/>
  <c r="H14" i="2"/>
  <c r="H16" i="2"/>
  <c r="J6" i="2"/>
  <c r="J8" i="2"/>
  <c r="J10" i="2"/>
  <c r="J12" i="2"/>
  <c r="J14" i="2"/>
  <c r="J16" i="2"/>
  <c r="L6" i="2"/>
  <c r="L8" i="2"/>
  <c r="L10" i="2"/>
  <c r="L12" i="2"/>
  <c r="L14" i="2"/>
  <c r="L16" i="2"/>
  <c r="H7" i="2"/>
  <c r="H9" i="2"/>
  <c r="H11" i="2"/>
  <c r="H13" i="2"/>
  <c r="H15" i="2"/>
  <c r="J7" i="2"/>
  <c r="J9" i="2"/>
  <c r="J11" i="2"/>
  <c r="J13" i="2"/>
  <c r="J15" i="2"/>
  <c r="L7" i="2"/>
  <c r="L9" i="2"/>
  <c r="L11" i="2"/>
  <c r="L13" i="2"/>
  <c r="L15" i="2"/>
  <c r="K18" i="2"/>
  <c r="E18" i="2"/>
  <c r="D18" i="2"/>
  <c r="F18" i="2"/>
  <c r="M18" i="2"/>
  <c r="N18" i="2"/>
  <c r="G18" i="2"/>
  <c r="O18" i="2"/>
  <c r="L18" i="2" l="1"/>
  <c r="P14" i="2"/>
  <c r="D13" i="1" s="1"/>
  <c r="F13" i="1" s="1"/>
  <c r="G13" i="1" s="1"/>
  <c r="P9" i="2"/>
  <c r="D8" i="1" s="1"/>
  <c r="F8" i="1" s="1"/>
  <c r="G8" i="1" s="1"/>
  <c r="P12" i="2"/>
  <c r="D11" i="1" s="1"/>
  <c r="F11" i="1" s="1"/>
  <c r="G11" i="1" s="1"/>
  <c r="P7" i="2"/>
  <c r="D6" i="1" s="1"/>
  <c r="J18" i="2"/>
  <c r="P6" i="2"/>
  <c r="D5" i="1" s="1"/>
  <c r="P8" i="2"/>
  <c r="D7" i="1" s="1"/>
  <c r="F7" i="1" s="1"/>
  <c r="G7" i="1" s="1"/>
  <c r="P17" i="2"/>
  <c r="D16" i="1" s="1"/>
  <c r="F16" i="1" s="1"/>
  <c r="G16" i="1" s="1"/>
  <c r="P10" i="2"/>
  <c r="D9" i="1" s="1"/>
  <c r="F9" i="1" s="1"/>
  <c r="G9" i="1" s="1"/>
  <c r="P15" i="2"/>
  <c r="D14" i="1" s="1"/>
  <c r="F14" i="1" s="1"/>
  <c r="G14" i="1" s="1"/>
  <c r="H18" i="2"/>
  <c r="P13" i="2"/>
  <c r="D12" i="1" s="1"/>
  <c r="F12" i="1" s="1"/>
  <c r="G12" i="1" s="1"/>
  <c r="I18" i="2"/>
  <c r="P16" i="2"/>
  <c r="D15" i="1" s="1"/>
  <c r="F15" i="1" s="1"/>
  <c r="G15" i="1" s="1"/>
  <c r="P11" i="2"/>
  <c r="D10" i="1" s="1"/>
  <c r="F10" i="1" s="1"/>
  <c r="G10" i="1" s="1"/>
  <c r="F6" i="1"/>
  <c r="G6" i="1" s="1"/>
  <c r="P18" i="2" l="1"/>
  <c r="F5" i="1"/>
  <c r="D17" i="1"/>
  <c r="G5" i="1" l="1"/>
  <c r="F17" i="1"/>
  <c r="G17" i="1" s="1"/>
</calcChain>
</file>

<file path=xl/sharedStrings.xml><?xml version="1.0" encoding="utf-8"?>
<sst xmlns="http://schemas.openxmlformats.org/spreadsheetml/2006/main" count="112" uniqueCount="73">
  <si>
    <t>POVZETEK MESEČNIH STROŠKOV</t>
  </si>
  <si>
    <t>DEJANSKO in PRORAČUN – TEKOČE LETO</t>
  </si>
  <si>
    <t>Koda G/K</t>
  </si>
  <si>
    <t>Naslov računa</t>
  </si>
  <si>
    <t>Oglaševanje</t>
  </si>
  <si>
    <t>Pisarniška oprema</t>
  </si>
  <si>
    <t>Tiskalniki</t>
  </si>
  <si>
    <t>Stroški strežnika</t>
  </si>
  <si>
    <t>Zaloge</t>
  </si>
  <si>
    <t>Stroški odjemalca</t>
  </si>
  <si>
    <t>Računalniki</t>
  </si>
  <si>
    <t>Zdravstveno zavarovanje</t>
  </si>
  <si>
    <t>Stroški gradnje</t>
  </si>
  <si>
    <t>Trženje</t>
  </si>
  <si>
    <t>Dobrodelno dejavnosti</t>
  </si>
  <si>
    <t>Sponzorstva</t>
  </si>
  <si>
    <t>Dejansko</t>
  </si>
  <si>
    <t>Proračun</t>
  </si>
  <si>
    <t>leto</t>
  </si>
  <si>
    <t>Preostalo €</t>
  </si>
  <si>
    <t>Preostalo %</t>
  </si>
  <si>
    <t>TL – POVZETEK PRORAČUNA</t>
  </si>
  <si>
    <t>Razčlenjevalnik za filtriranje podatkov po naslovih računa je v tej celici.</t>
  </si>
  <si>
    <t>SEZNAM STROŠKOV</t>
  </si>
  <si>
    <t>Januar</t>
  </si>
  <si>
    <t>Februar</t>
  </si>
  <si>
    <t>Marec</t>
  </si>
  <si>
    <t>Apr</t>
  </si>
  <si>
    <t>Maj</t>
  </si>
  <si>
    <t>Jun</t>
  </si>
  <si>
    <t>Julij</t>
  </si>
  <si>
    <t>Avgust</t>
  </si>
  <si>
    <t>September</t>
  </si>
  <si>
    <t>Oktober</t>
  </si>
  <si>
    <t>November</t>
  </si>
  <si>
    <t>December</t>
  </si>
  <si>
    <t xml:space="preserve"> </t>
  </si>
  <si>
    <t>Razčlenjevalnik za filtriranje podatkov po osebi, ki je izvedla zahtevo, je v tej celici. Razčlenjevalnik za filtriranje podatkov po prejemniku plačila je v celici na desni.</t>
  </si>
  <si>
    <t>DOBRODELNO IN SPONZORSTVA</t>
  </si>
  <si>
    <t>Datum računa</t>
  </si>
  <si>
    <t>Datum</t>
  </si>
  <si>
    <t>Št. računa</t>
  </si>
  <si>
    <t>Zahteval</t>
  </si>
  <si>
    <t>Peter Kos</t>
  </si>
  <si>
    <t>Marko Potočnik</t>
  </si>
  <si>
    <t>Znesek</t>
  </si>
  <si>
    <t>Razčlenjevalnik za filtriranje podatkov po prejemniku plačila je v tej celici.</t>
  </si>
  <si>
    <t>Prejemnik plačila</t>
  </si>
  <si>
    <t xml:space="preserve">Pošiljanje sporočil </t>
  </si>
  <si>
    <t xml:space="preserve">A. Datum podjetja </t>
  </si>
  <si>
    <t>Preverite uporabo</t>
  </si>
  <si>
    <t>Pošiljatelj</t>
  </si>
  <si>
    <t>2 namizna računalnika</t>
  </si>
  <si>
    <t>Način porazdelitve</t>
  </si>
  <si>
    <t>Pošta</t>
  </si>
  <si>
    <t>Dobropis</t>
  </si>
  <si>
    <t>Datum datoteke</t>
  </si>
  <si>
    <t>Inicializirana je zahteva za preverjanje datuma</t>
  </si>
  <si>
    <t>Nataša Medved</t>
  </si>
  <si>
    <t>Preverite količino</t>
  </si>
  <si>
    <t>Prispevki v prejšnjem letu</t>
  </si>
  <si>
    <t xml:space="preserve">Umetniška šola </t>
  </si>
  <si>
    <t xml:space="preserve">Igrače Wingtip </t>
  </si>
  <si>
    <t>Uporabljeno za</t>
  </si>
  <si>
    <t>Štipendije</t>
  </si>
  <si>
    <t>Skupnost</t>
  </si>
  <si>
    <t>Podpisal</t>
  </si>
  <si>
    <t>Ivana Uršič</t>
  </si>
  <si>
    <t>Milena Tomažič</t>
  </si>
  <si>
    <t>Kategorija</t>
  </si>
  <si>
    <t>Umetnost</t>
  </si>
  <si>
    <t>Preveri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</si>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</sst>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€&quot;;\-#,##0.00\ &quot;€&quot;"/>
    <numFmt numFmtId="164" formatCode="&quot;$&quot;#,##0.00_);\(&quot;$&quot;#,##0.00\)"/>
    <numFmt numFmtId="165" formatCode="0_ ;\-0\ "/>
  </numFmts>
  <fonts count="7" x14ac:knownFonts="1">
    <font>
      <sz val="11"/>
      <color theme="1" tint="-0.2499465926084170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8"/>
      <color theme="1" tint="-0.24994659260841701"/>
      <name val="Century Gothic"/>
      <family val="2"/>
      <scheme val="major"/>
    </font>
    <font>
      <sz val="14"/>
      <color theme="1" tint="-0.24994659260841701"/>
      <name val="Century Gothic"/>
      <family val="2"/>
      <scheme val="major"/>
    </font>
    <font>
      <u/>
      <sz val="11"/>
      <color theme="10"/>
      <name val="Times New Roman"/>
      <family val="2"/>
      <scheme val="minor"/>
    </font>
    <font>
      <u/>
      <sz val="11"/>
      <color theme="0"/>
      <name val="Times New Roman"/>
      <family val="2"/>
      <scheme val="minor"/>
    </font>
    <font>
      <sz val="11"/>
      <color theme="1" tint="-0.24994659260841701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</borders>
  <cellStyleXfs count="10">
    <xf numFmtId="0" fontId="0" fillId="0" borderId="0">
      <alignment vertical="center" wrapText="1"/>
    </xf>
    <xf numFmtId="0" fontId="2" fillId="0" borderId="1" applyNumberFormat="0" applyFill="0" applyAlignment="0" applyProtection="0"/>
    <xf numFmtId="0" fontId="2" fillId="0" borderId="7" applyNumberFormat="0" applyFill="0" applyAlignment="0" applyProtection="0"/>
    <xf numFmtId="0" fontId="2" fillId="0" borderId="5" applyNumberFormat="0" applyFill="0" applyAlignment="0" applyProtection="0"/>
    <xf numFmtId="0" fontId="2" fillId="0" borderId="6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5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</cellStyleXfs>
  <cellXfs count="29">
    <xf numFmtId="0" fontId="0" fillId="0" borderId="0" xfId="0">
      <alignment vertical="center" wrapText="1"/>
    </xf>
    <xf numFmtId="14" fontId="1" fillId="0" borderId="0" xfId="0" applyNumberFormat="1" applyFont="1">
      <alignment vertical="center" wrapText="1"/>
    </xf>
    <xf numFmtId="0" fontId="3" fillId="0" borderId="1" xfId="1" applyFont="1" applyAlignment="1">
      <alignment horizontal="right" vertical="center"/>
    </xf>
    <xf numFmtId="0" fontId="2" fillId="0" borderId="1" xfId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7" fontId="0" fillId="0" borderId="0" xfId="7" applyFont="1" applyFill="1" applyBorder="1" applyAlignment="1">
      <alignment vertical="center" wrapText="1"/>
    </xf>
    <xf numFmtId="10" fontId="0" fillId="0" borderId="0" xfId="8" applyFont="1" applyFill="1" applyBorder="1" applyAlignment="1">
      <alignment vertical="center" wrapText="1"/>
    </xf>
    <xf numFmtId="165" fontId="0" fillId="0" borderId="0" xfId="6" applyFont="1" applyFill="1" applyBorder="1" applyAlignment="1">
      <alignment horizontal="left" vertical="center"/>
    </xf>
    <xf numFmtId="14" fontId="6" fillId="0" borderId="0" xfId="9">
      <alignment horizontal="right" vertical="center" wrapText="1"/>
    </xf>
    <xf numFmtId="165" fontId="0" fillId="0" borderId="0" xfId="6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>
      <alignment vertical="center" wrapText="1"/>
    </xf>
    <xf numFmtId="7" fontId="0" fillId="0" borderId="0" xfId="7" applyFont="1" applyAlignment="1">
      <alignment vertical="center" wrapText="1"/>
    </xf>
    <xf numFmtId="7" fontId="0" fillId="0" borderId="0" xfId="7" applyFont="1" applyBorder="1" applyAlignment="1">
      <alignment vertical="center" wrapText="1"/>
    </xf>
    <xf numFmtId="0" fontId="0" fillId="0" borderId="0" xfId="0" applyNumberFormat="1">
      <alignment vertical="center" wrapText="1"/>
    </xf>
    <xf numFmtId="0" fontId="0" fillId="0" borderId="0" xfId="0" applyNumberFormat="1" applyFont="1" applyFill="1" applyBorder="1">
      <alignment vertical="center" wrapText="1"/>
    </xf>
    <xf numFmtId="7" fontId="0" fillId="0" borderId="0" xfId="0" applyNumberFormat="1" applyFont="1" applyFill="1" applyBorder="1">
      <alignment vertical="center" wrapText="1"/>
    </xf>
    <xf numFmtId="0" fontId="2" fillId="0" borderId="1" xfId="1" applyAlignment="1">
      <alignment horizontal="left"/>
    </xf>
    <xf numFmtId="0" fontId="2" fillId="0" borderId="7" xfId="2"/>
    <xf numFmtId="0" fontId="0" fillId="0" borderId="2" xfId="0" applyBorder="1" applyAlignment="1">
      <alignment horizontal="center" vertical="center" wrapText="1"/>
    </xf>
    <xf numFmtId="0" fontId="2" fillId="0" borderId="5" xfId="3" applyAlignment="1">
      <alignment vertical="top"/>
    </xf>
    <xf numFmtId="0" fontId="0" fillId="0" borderId="3" xfId="0" applyBorder="1" applyAlignment="1">
      <alignment horizontal="center" vertical="center" wrapText="1"/>
    </xf>
    <xf numFmtId="0" fontId="2" fillId="0" borderId="6" xfId="4" applyAlignment="1"/>
  </cellXfs>
  <cellStyles count="10">
    <cellStyle name="Datum" xfId="9" xr:uid="{00000000-0005-0000-0000-000002000000}"/>
    <cellStyle name="Hiperpovezava" xfId="5" builtinId="8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vadno" xfId="0" builtinId="0" customBuiltin="1"/>
    <cellStyle name="Odstotek" xfId="8" builtinId="5" customBuiltin="1"/>
    <cellStyle name="Valuta [0]" xfId="7" builtinId="7" customBuiltin="1"/>
    <cellStyle name="Vejica" xfId="6" builtinId="3" customBuiltin="1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8" defaultTableStyle="TableStyleMedium2" defaultPivotStyle="PivotStyleLight16">
    <tableStyle name="Dobrodelno in sponzorstva" pivot="0" count="7" xr9:uid="{00000000-0011-0000-FFFF-FFFF00000000}">
      <tableStyleElement type="wholeTable" dxfId="86"/>
      <tableStyleElement type="headerRow" dxfId="85"/>
      <tableStyleElement type="totalRow" dxfId="84"/>
      <tableStyleElement type="firstColumn" dxfId="83"/>
      <tableStyleElement type="lastColumn" dxfId="82"/>
      <tableStyleElement type="firstRowStripe" dxfId="81"/>
      <tableStyleElement type="firstColumnStripe" dxfId="80"/>
    </tableStyle>
    <tableStyle name="Povzetek mesečnih stroškov" pivot="0" count="9" xr9:uid="{00000000-0011-0000-FFFF-FFFF02000000}">
      <tableStyleElement type="wholeTable" dxfId="79"/>
      <tableStyleElement type="headerRow" dxfId="78"/>
      <tableStyleElement type="totalRow" dxfId="77"/>
      <tableStyleElement type="firstColumn" dxfId="76"/>
      <tableStyleElement type="lastColumn" dxfId="75"/>
      <tableStyleElement type="firstRowStripe" dxfId="74"/>
      <tableStyleElement type="secondRowStripe" dxfId="73"/>
      <tableStyleElement type="firstColumnStripe" dxfId="72"/>
      <tableStyleElement type="secondColumnStripe" dxfId="71"/>
    </tableStyle>
    <tableStyle name="Razčlenjevalnik – Dobrodelno in sponzorstva" pivot="0" table="0" count="10" xr9:uid="{00000000-0011-0000-FFFF-FFFF03000000}">
      <tableStyleElement type="wholeTable" dxfId="70"/>
      <tableStyleElement type="headerRow" dxfId="69"/>
    </tableStyle>
    <tableStyle name="Razčlenjevalnik – Povzetek mesečnih stroškov" pivot="0" table="0" count="10" xr9:uid="{00000000-0011-0000-FFFF-FFFF05000000}">
      <tableStyleElement type="wholeTable" dxfId="68"/>
      <tableStyleElement type="headerRow" dxfId="67"/>
    </tableStyle>
    <tableStyle name="Razčlenjevalnik – Stroški po elementih" pivot="0" table="0" count="10" xr9:uid="{00000000-0011-0000-FFFF-FFFF04000000}">
      <tableStyleElement type="wholeTable" dxfId="66"/>
      <tableStyleElement type="headerRow" dxfId="65"/>
    </tableStyle>
    <tableStyle name="SlicerStyleDark4 2" pivot="0" table="0" count="10" xr9:uid="{00000000-0011-0000-FFFF-FFFF06000000}">
      <tableStyleElement type="wholeTable" dxfId="64"/>
      <tableStyleElement type="headerRow" dxfId="63"/>
    </tableStyle>
    <tableStyle name="Stroški po elementih" pivot="0" count="7" xr9:uid="{00000000-0011-0000-FFFF-FFFF01000000}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  <tableStyle name="TL – POVZETEK PRORAČUNA" pivot="0" count="9" xr9:uid="{00000000-0011-0000-FFFF-FFFF07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secondRowStripe" dxfId="49"/>
      <tableStyleElement type="firstColumnStripe" dxfId="48"/>
      <tableStyleElement type="secondColumnStripe" dxfId="47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Razčlenjevalnik – Dobrodelno in sponzorstva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Razčlenjevalnik – Povzetek mesečnih stroškov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Razčlenjevalnik – Stroški po elementih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OVZETEK MESE&#268;NIH STRO&#352;KOV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L &#8211; POVZETEK PRORA&#268;UNA'!A1"/><Relationship Id="rId1" Type="http://schemas.openxmlformats.org/officeDocument/2006/relationships/hyperlink" Target="#'SEZNAM STRO&#352;KOV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OVZETEK MESE&#268;NIH STRO&#352;KOV'!A1"/><Relationship Id="rId1" Type="http://schemas.openxmlformats.org/officeDocument/2006/relationships/hyperlink" Target="#'DOBRODELNO IN SPONZORSTV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EZNAM STRO&#352;KOV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1080000</xdr:colOff>
      <xdr:row>1</xdr:row>
      <xdr:rowOff>19050</xdr:rowOff>
    </xdr:to>
    <xdr:sp macro="" textlink="">
      <xdr:nvSpPr>
        <xdr:cNvPr id="2" name="Desna puščica 1" descr="Desni gumb za premikanje">
          <a:hlinkClick xmlns:r="http://schemas.openxmlformats.org/officeDocument/2006/relationships" r:id="rId1" tooltip="Izberite, če se želite premakniti na delovni list POVZETEK MESEČNIH STROŠKOV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0"/>
          <a:ext cx="1080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1100">
              <a:solidFill>
                <a:schemeClr val="bg1"/>
              </a:solidFill>
              <a:latin typeface="+mj-lt"/>
            </a:rPr>
            <a:t>NAPREJ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19051</xdr:rowOff>
    </xdr:from>
    <xdr:to>
      <xdr:col>17</xdr:col>
      <xdr:colOff>0</xdr:colOff>
      <xdr:row>3</xdr:row>
      <xdr:rowOff>441326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Naslov računa" descr="Filtrirajte povzetek mesečnih stroškov po polju »Naslov računa«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slov račun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0" y="523876"/>
              <a:ext cx="14763750" cy="88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oblika predstavlja razčlenjevalnik tabele. Razčlenjevalniki tabele niso podprti v tej različici programa Excel.
Če je bila oblika spremenjena v starejši različici Excela ali pa je bil delovni zvezek shranjen v programu Excel 2007 ali starejšem, razčlenjevalnika ni mogoče uporabiti.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1080000</xdr:colOff>
      <xdr:row>1</xdr:row>
      <xdr:rowOff>19050</xdr:rowOff>
    </xdr:to>
    <xdr:sp macro="" textlink="">
      <xdr:nvSpPr>
        <xdr:cNvPr id="4" name="Desna puščica 3" descr="Desni gumb za premikanje">
          <a:hlinkClick xmlns:r="http://schemas.openxmlformats.org/officeDocument/2006/relationships" r:id="rId1" tooltip="Izberite, če se želite premakniti na delovni list STROŠKI PO ELEMENTIH.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28725" y="0"/>
          <a:ext cx="1080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1100">
              <a:solidFill>
                <a:schemeClr val="bg1"/>
              </a:solidFill>
              <a:latin typeface="+mj-lt"/>
            </a:rPr>
            <a:t>NAPREJ</a:t>
          </a:r>
        </a:p>
      </xdr:txBody>
    </xdr:sp>
    <xdr:clientData fPrintsWithSheet="0"/>
  </xdr:twoCellAnchor>
  <xdr:twoCellAnchor editAs="oneCell">
    <xdr:from>
      <xdr:col>1</xdr:col>
      <xdr:colOff>161925</xdr:colOff>
      <xdr:row>0</xdr:row>
      <xdr:rowOff>0</xdr:rowOff>
    </xdr:from>
    <xdr:to>
      <xdr:col>2</xdr:col>
      <xdr:colOff>3675</xdr:colOff>
      <xdr:row>1</xdr:row>
      <xdr:rowOff>19050</xdr:rowOff>
    </xdr:to>
    <xdr:sp macro="" textlink="">
      <xdr:nvSpPr>
        <xdr:cNvPr id="5" name="Leva puščica 4" descr="Levi gumb za premikanje">
          <a:hlinkClick xmlns:r="http://schemas.openxmlformats.org/officeDocument/2006/relationships" r:id="rId2" tooltip="Izberite, če se želite premakniti na delovni list TEKOČE LETO – POVZETEK PRORAČUNA.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42900" y="0"/>
          <a:ext cx="1080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1100">
              <a:solidFill>
                <a:schemeClr val="bg1"/>
              </a:solidFill>
              <a:latin typeface="+mj-lt"/>
            </a:rPr>
            <a:t>NAZAJ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</xdr:row>
      <xdr:rowOff>19050</xdr:rowOff>
    </xdr:from>
    <xdr:to>
      <xdr:col>10</xdr:col>
      <xdr:colOff>1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Prejemnik plačila" descr="Filtrirajte seznam stroškov po polju »Plačnik«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ejemnik plačil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05473" y="523875"/>
              <a:ext cx="5362577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l" sz="1100"/>
                <a:t>Ta oblika predstavlja razčlenjevalnik tabele. Razčlenjevalniki tabel so podprti v Excelu in novejših različicah.
Če je bila oblika spremenjena v starejši različici Excela ali pa če je bil delovni zvezek shranjen v programu Excel 2007 ali v starejši različici, razčlenjevalnika ni mogoče uporabiti.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9522</xdr:colOff>
      <xdr:row>2</xdr:row>
      <xdr:rowOff>19050</xdr:rowOff>
    </xdr:from>
    <xdr:to>
      <xdr:col>5</xdr:col>
      <xdr:colOff>857250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Zahteval" descr="Filtrirajte seznam stroškov po polju »Zahtevala oseba«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ahtev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5504688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l" sz="1100"/>
                <a:t>Ta oblika predstavlja razčlenjevalnik tabele. Razčlenjevalniki tabel so podprti v Excelu in novejših različicah.
Če je bila oblika spremenjena v starejši različici Excela ali pa če je bil delovni zvezek shranjen v programu Excel 2007 ali v starejši različici, razčlenjevalnika ni mogoče uporabiti.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1209675</xdr:colOff>
      <xdr:row>0</xdr:row>
      <xdr:rowOff>0</xdr:rowOff>
    </xdr:from>
    <xdr:to>
      <xdr:col>2</xdr:col>
      <xdr:colOff>1070475</xdr:colOff>
      <xdr:row>1</xdr:row>
      <xdr:rowOff>19050</xdr:rowOff>
    </xdr:to>
    <xdr:sp macro="" textlink="">
      <xdr:nvSpPr>
        <xdr:cNvPr id="8" name="Desna puščica 7" descr="Desni gumb za premikanje">
          <a:hlinkClick xmlns:r="http://schemas.openxmlformats.org/officeDocument/2006/relationships" r:id="rId1" tooltip="Izberite, če se želite premakniti na delovni list DOBRODELNO IN SPONZORSTVA.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390650" y="0"/>
          <a:ext cx="1080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1100">
              <a:solidFill>
                <a:schemeClr val="bg1"/>
              </a:solidFill>
              <a:latin typeface="+mj-lt"/>
            </a:rPr>
            <a:t>NAPREJ</a:t>
          </a:r>
        </a:p>
      </xdr:txBody>
    </xdr:sp>
    <xdr:clientData fPrintsWithSheet="0"/>
  </xdr:twoCellAnchor>
  <xdr:twoCellAnchor editAs="oneCell">
    <xdr:from>
      <xdr:col>1</xdr:col>
      <xdr:colOff>142875</xdr:colOff>
      <xdr:row>0</xdr:row>
      <xdr:rowOff>0</xdr:rowOff>
    </xdr:from>
    <xdr:to>
      <xdr:col>2</xdr:col>
      <xdr:colOff>3675</xdr:colOff>
      <xdr:row>1</xdr:row>
      <xdr:rowOff>19050</xdr:rowOff>
    </xdr:to>
    <xdr:sp macro="" textlink="">
      <xdr:nvSpPr>
        <xdr:cNvPr id="9" name="Leva puščica 8" descr="Levi gumb za premikanje">
          <a:hlinkClick xmlns:r="http://schemas.openxmlformats.org/officeDocument/2006/relationships" r:id="rId2" tooltip="Izberite, če se želite premakniti na delovni list POVZETEK MESEČNIH STROŠKOV.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23850" y="0"/>
          <a:ext cx="1080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1100">
              <a:solidFill>
                <a:schemeClr val="bg1"/>
              </a:solidFill>
              <a:latin typeface="+mj-lt"/>
            </a:rPr>
            <a:t>NAZAJ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2</xdr:row>
      <xdr:rowOff>19050</xdr:rowOff>
    </xdr:from>
    <xdr:to>
      <xdr:col>5</xdr:col>
      <xdr:colOff>962024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Zahtevala oseba 1" descr="Filtrirajte tabelo »Dobrodelno in sponzorstva« po polju »Zahtevala oseba«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ahtevala oseb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624840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l" sz="1100"/>
                <a:t>Ta oblika predstavlja razčlenjevalnik tabele. Razčlenjevalniki tabel so podprti v Excelu in novejših različicah.
Če je bila oblika spremenjena v starejši različici Excela ali pa če je bil delovni zvezek shranjen v programu Excel 2007 ali v starejši različici, razčlenjevalnika ni mogoče uporabiti.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9524</xdr:colOff>
      <xdr:row>2</xdr:row>
      <xdr:rowOff>19050</xdr:rowOff>
    </xdr:from>
    <xdr:to>
      <xdr:col>12</xdr:col>
      <xdr:colOff>9525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Prejemnik plačila 1" descr="Filtrirajte tabelo »Dobrodelno in sponzorstva« po polju »Prejemnik plačila«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ejemnik plačil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48424" y="523875"/>
              <a:ext cx="718185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l" sz="1100"/>
                <a:t>Ta oblika predstavlja razčlenjevalnik tabele. Razčlenjevalniki tabel so podprti v Excelu in novejših različicah.
Če je bila oblika spremenjena v starejši različici Excela ali pa če je bil delovni zvezek shranjen v programu Excel 2007 ali v starejši različici, razčlenjevalnika ni mogoče uporabiti.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1222875</xdr:colOff>
      <xdr:row>1</xdr:row>
      <xdr:rowOff>19050</xdr:rowOff>
    </xdr:to>
    <xdr:sp macro="" textlink="">
      <xdr:nvSpPr>
        <xdr:cNvPr id="7" name="Leva puščica 6" descr="Levi gumb za premikanje">
          <a:hlinkClick xmlns:r="http://schemas.openxmlformats.org/officeDocument/2006/relationships" r:id="rId1" tooltip="Izberite, če se želite premakniti na delovni list STROŠKI PO ELEMENTIH.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23850" y="0"/>
          <a:ext cx="1080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1100">
              <a:solidFill>
                <a:schemeClr val="bg1"/>
              </a:solidFill>
              <a:latin typeface="+mj-lt"/>
            </a:rPr>
            <a:t>NAZAJ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Prejemnik_Plačila" xr10:uid="{00000000-0013-0000-FFFF-FFFF01000000}" sourceName="Prejemnik plačila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Zahtevala_oseba" xr10:uid="{00000000-0013-0000-FFFF-FFFF02000000}" sourceName="Zahteval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Zahtevala_oseba1" xr10:uid="{00000000-0013-0000-FFFF-FFFF03000000}" sourceName="Zahteval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1" xr10:uid="{00000000-0013-0000-FFFF-FFFF04000000}" sourceName="Prejemnik plačila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Račun_Naslov" xr10:uid="{00000000-0013-0000-FFFF-FFFF05000000}" sourceName="Naslov računa">
  <extLst>
    <x:ext xmlns:x15="http://schemas.microsoft.com/office/spreadsheetml/2010/11/main" uri="{2F2917AC-EB37-4324-AD4E-5DD8C200BD13}">
      <x15:tableSlicerCache tableId="4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slov računa" xr10:uid="{00000000-0014-0000-FFFF-FFFF01000000}" cache="Razčlenjevalnik_Račun_Naslov" caption="Naslov računa" columnCount="7" style="Razčlenjevalnik – Povzetek mesečnih stroškov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ejemnik plačila" xr10:uid="{00000000-0014-0000-FFFF-FFFF02000000}" cache="Razčlenjevalnik_Prejemnik_Plačila" caption="Prejemnik plačila" columnCount="3" style="Razčlenjevalnik – Stroški po elementih" rowHeight="225425"/>
  <slicer name="Zahteval" xr10:uid="{00000000-0014-0000-FFFF-FFFF03000000}" cache="Razčlenjevalnik_Zahtevala_oseba" caption="Zahteval" columnCount="3" style="Razčlenjevalnik – Stroški po elementih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Zahtevala oseba 1" xr10:uid="{00000000-0014-0000-FFFF-FFFF04000000}" cache="Razčlenjevalnik_Zahtevala_oseba1" caption="Zahteval" columnCount="3" style="Razčlenjevalnik – Dobrodelno in sponzorstva" rowHeight="225425"/>
  <slicer name="Prejemnik plačila 1" xr10:uid="{00000000-0014-0000-FFFF-FFFF05000000}" cache="Slicer_Payee1" caption="Prejemnik plačila" columnCount="3" style="Razčlenjevalnik – Dobrodelno in sponzorstva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tekoče_leto" displayName="Tabela_tekoče_leto" ref="B4:G17" totalsRowCount="1">
  <autoFilter ref="B4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Koda G/K" totalsRowLabel="Vsota" totalsRowDxfId="46" dataCellStyle="Vejica"/>
    <tableColumn id="2" xr3:uid="{00000000-0010-0000-0000-000002000000}" name="Naslov računa" totalsRowDxfId="45" dataCellStyle="Navadno"/>
    <tableColumn id="3" xr3:uid="{00000000-0010-0000-0000-000003000000}" name="Dejansko" totalsRowFunction="sum" totalsRowDxfId="44" dataCellStyle="Valuta [0]">
      <calculatedColumnFormula>SUMIF(Mesečni_znesek_povzetek[Koda G/K],Tabela_tekoče_leto[[#This Row],[Koda G/K]],Mesečni_znesek_povzetek[Vsota])</calculatedColumnFormula>
    </tableColumn>
    <tableColumn id="4" xr3:uid="{00000000-0010-0000-0000-000004000000}" name="Proračun" totalsRowFunction="sum" totalsRowDxfId="43" dataCellStyle="Valuta [0]"/>
    <tableColumn id="5" xr3:uid="{00000000-0010-0000-0000-000005000000}" name="Preostalo €" totalsRowFunction="sum" totalsRowDxfId="42" dataCellStyle="Valuta [0]">
      <calculatedColumnFormula>IF(Tabela_tekoče_leto[[#This Row],[Proračun]]="","",Tabela_tekoče_leto[[#This Row],[Proračun]]-Tabela_tekoče_leto[[#This Row],[Dejansko]])</calculatedColumnFormula>
    </tableColumn>
    <tableColumn id="6" xr3:uid="{00000000-0010-0000-0000-000006000000}" name="Preostalo %" totalsRowFunction="custom" totalsRowDxfId="41" dataCellStyle="Odstotek">
      <calculatedColumnFormula>IFERROR(Tabela_tekoče_leto[[#This Row],[Preostalo €]]/Tabela_tekoče_leto[[#This Row],[Proračun]],"")</calculatedColumnFormula>
      <totalsRowFormula>Tabela_tekoče_leto[[#Totals],[Preostalo €]]/Tabela_tekoče_leto[[#Totals],[Proračun]]</totalsRowFormula>
    </tableColumn>
  </tableColumns>
  <tableStyleInfo name="TL – POVZETEK PRORAČUNA" showFirstColumn="0" showLastColumn="0" showRowStripes="1" showColumnStripes="0"/>
  <extLst>
    <ext xmlns:x14="http://schemas.microsoft.com/office/spreadsheetml/2009/9/main" uri="{504A1905-F514-4f6f-8877-14C23A59335A}">
      <x14:table altTextSummary="Kodo glavne knjige, naslova računa in proračun vnesite v to tabelo. Dejanska mesečni znesek ter preostale vrednosti in odstotek bodo izračunani samodejn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Mesečni_znesek_povzetek" displayName="Mesečni_znesek_povzetek" ref="B5:Q18" totalsRowCount="1">
  <autoFilter ref="B5:Q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Koda G/K" totalsRowLabel="Vsota" dataDxfId="40" totalsRowDxfId="39" dataCellStyle="Vejica"/>
    <tableColumn id="2" xr3:uid="{00000000-0010-0000-0100-000002000000}" name="Naslov računa" totalsRowDxfId="38" dataCellStyle="Navadno"/>
    <tableColumn id="3" xr3:uid="{00000000-0010-0000-0100-000003000000}" name="Januar" totalsRowFunction="sum" totalsRowDxfId="37" dataCellStyle="Valuta [0]"/>
    <tableColumn id="4" xr3:uid="{00000000-0010-0000-0100-000004000000}" name="Februar" totalsRowFunction="sum" totalsRowDxfId="36" dataCellStyle="Valuta [0]"/>
    <tableColumn id="5" xr3:uid="{00000000-0010-0000-0100-000005000000}" name="Marec" totalsRowFunction="sum" totalsRowDxfId="35" dataCellStyle="Valuta [0]"/>
    <tableColumn id="6" xr3:uid="{00000000-0010-0000-0100-000006000000}" name="Apr" totalsRowFunction="sum" totalsRowDxfId="34" dataCellStyle="Valuta [0]"/>
    <tableColumn id="7" xr3:uid="{00000000-0010-0000-0100-000007000000}" name="Maj" totalsRowFunction="sum" totalsRowDxfId="33" dataCellStyle="Valuta [0]"/>
    <tableColumn id="8" xr3:uid="{00000000-0010-0000-0100-000008000000}" name="Jun" totalsRowFunction="sum" totalsRowDxfId="32" dataCellStyle="Valuta [0]"/>
    <tableColumn id="9" xr3:uid="{00000000-0010-0000-0100-000009000000}" name="Julij" totalsRowFunction="sum" totalsRowDxfId="31" dataCellStyle="Valuta [0]"/>
    <tableColumn id="10" xr3:uid="{00000000-0010-0000-0100-00000A000000}" name="Avgust" totalsRowFunction="sum" totalsRowDxfId="30" dataCellStyle="Valuta [0]"/>
    <tableColumn id="11" xr3:uid="{00000000-0010-0000-0100-00000B000000}" name="September" totalsRowFunction="sum" totalsRowDxfId="29" dataCellStyle="Valuta [0]"/>
    <tableColumn id="12" xr3:uid="{00000000-0010-0000-0100-00000C000000}" name="Oktober" totalsRowFunction="sum" totalsRowDxfId="28" dataCellStyle="Valuta [0]"/>
    <tableColumn id="13" xr3:uid="{00000000-0010-0000-0100-00000D000000}" name="November" totalsRowFunction="sum" totalsRowDxfId="27" dataCellStyle="Valuta [0]"/>
    <tableColumn id="14" xr3:uid="{00000000-0010-0000-0100-00000E000000}" name="December" totalsRowFunction="sum" totalsRowDxfId="26" dataCellStyle="Valuta [0]"/>
    <tableColumn id="15" xr3:uid="{00000000-0010-0000-0100-00000F000000}" name="Vsota" totalsRowFunction="sum" totalsRowDxfId="25" dataCellStyle="Valuta [0]">
      <calculatedColumnFormula>SUM(Mesečni_znesek_povzetek[[#This Row],[Januar]:[December]])</calculatedColumnFormula>
    </tableColumn>
    <tableColumn id="16" xr3:uid="{00000000-0010-0000-0100-000010000000}" name=" " dataDxfId="24" totalsRowDxfId="23"/>
  </tableColumns>
  <tableStyleInfo name="Povzetek mesečnih stroškov" showFirstColumn="0" showLastColumn="0" showRowStripes="1" showColumnStripes="0"/>
  <extLst>
    <ext xmlns:x14="http://schemas.microsoft.com/office/spreadsheetml/2009/9/main" uri="{504A1905-F514-4f6f-8877-14C23A59335A}">
      <x14:table altTextSummary="Kodo glavne knjige in naslov računa vnesite v to tabelo. Znesek za posamezen mesec in skupni znesek so izračunani samodejno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roški_po_elementih" displayName="Stroški_po_elementih" ref="B4:J6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Koda G/K" totalsRowLabel="Vsota" dataDxfId="22" totalsRowDxfId="21" dataCellStyle="Vejica"/>
    <tableColumn id="2" xr3:uid="{00000000-0010-0000-0200-000002000000}" name="Datum računa" totalsRowDxfId="20" dataCellStyle="Datum"/>
    <tableColumn id="3" xr3:uid="{00000000-0010-0000-0200-000003000000}" name="Št. računa" totalsRowDxfId="19" dataCellStyle="Vejica"/>
    <tableColumn id="4" xr3:uid="{00000000-0010-0000-0200-000004000000}" name="Zahteval" totalsRowDxfId="18" dataCellStyle="Navadno"/>
    <tableColumn id="5" xr3:uid="{00000000-0010-0000-0200-000005000000}" name="Znesek" totalsRowDxfId="17" dataCellStyle="Valuta [0]"/>
    <tableColumn id="6" xr3:uid="{00000000-0010-0000-0200-000006000000}" name="Prejemnik plačila" totalsRowDxfId="16" dataCellStyle="Navadno"/>
    <tableColumn id="7" xr3:uid="{00000000-0010-0000-0200-000007000000}" name="Preverite uporabo" totalsRowDxfId="15" dataCellStyle="Navadno"/>
    <tableColumn id="8" xr3:uid="{00000000-0010-0000-0200-000008000000}" name="Način porazdelitve" totalsRowDxfId="14" dataCellStyle="Navadno"/>
    <tableColumn id="9" xr3:uid="{00000000-0010-0000-0200-000009000000}" name="Datum datoteke" totalsRowFunction="count" totalsRowDxfId="13" dataCellStyle="Datum"/>
  </tableColumns>
  <tableStyleInfo name="Stroški po elementih"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Drugo" displayName="Drugo" ref="B4:L6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Koda G/K" totalsRowLabel="Vsota" dataDxfId="12" totalsRowDxfId="11" dataCellStyle="Vejica"/>
    <tableColumn id="2" xr3:uid="{00000000-0010-0000-0300-000002000000}" name="Inicializirana je zahteva za preverjanje datuma" totalsRowDxfId="10" dataCellStyle="Datum"/>
    <tableColumn id="3" xr3:uid="{00000000-0010-0000-0300-000003000000}" name="Zahteval" dataDxfId="9" totalsRowDxfId="8" dataCellStyle="Navadno"/>
    <tableColumn id="4" xr3:uid="{00000000-0010-0000-0300-000004000000}" name="Preverite količino" totalsRowDxfId="7" dataCellStyle="Valuta [0]"/>
    <tableColumn id="5" xr3:uid="{00000000-0010-0000-0300-000005000000}" name="Prispevki v prejšnjem letu" totalsRowDxfId="6" dataCellStyle="Valuta [0]"/>
    <tableColumn id="6" xr3:uid="{00000000-0010-0000-0300-000006000000}" name="Prejemnik plačila" totalsRowDxfId="5" dataCellStyle="Navadno"/>
    <tableColumn id="7" xr3:uid="{00000000-0010-0000-0300-000007000000}" name="Uporabljeno za" totalsRowDxfId="4" dataCellStyle="Navadno"/>
    <tableColumn id="8" xr3:uid="{00000000-0010-0000-0300-000008000000}" name="Podpisal" totalsRowDxfId="3" dataCellStyle="Navadno"/>
    <tableColumn id="9" xr3:uid="{00000000-0010-0000-0300-000009000000}" name="Kategorija" totalsRowDxfId="2" dataCellStyle="Navadno"/>
    <tableColumn id="10" xr3:uid="{00000000-0010-0000-0300-00000A000000}" name="Način porazdelitve" totalsRowDxfId="1" dataCellStyle="Navadno"/>
    <tableColumn id="11" xr3:uid="{00000000-0010-0000-0300-00000B000000}" name="Datum datoteke" totalsRowFunction="count" totalsRowDxfId="0" dataCellStyle="Datum"/>
  </tableColumns>
  <tableStyleInfo name="Dobrodelno in sponzorstva" showFirstColumn="0" showLastColumn="0" showRowStripes="1" showColumnStripes="0"/>
  <extLst>
    <ext xmlns:x14="http://schemas.microsoft.com/office/spreadsheetml/2009/9/main" uri="{504A1905-F514-4f6f-8877-14C23A59335A}">
      <x14:table altTextSummary="Kodo glavne knjige, datum inicializacije zahteve čeka, ime osebe, ki je oddala zahtevo, ime prejemnika plačila, znesek čeka, namen uporabe, prispevek prejšnje leto, način distribucije in datum datoteke vnesite v to tabelo.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General ledg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G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6.42578125" customWidth="1"/>
    <col min="3" max="3" width="23.5703125" customWidth="1"/>
    <col min="4" max="6" width="18.140625" customWidth="1"/>
    <col min="7" max="7" width="13.85546875" customWidth="1"/>
    <col min="8" max="8" width="2.7109375" customWidth="1"/>
  </cols>
  <sheetData>
    <row r="1" spans="2:7" ht="15" customHeight="1" x14ac:dyDescent="0.25">
      <c r="B1" s="5" t="s">
        <v>0</v>
      </c>
    </row>
    <row r="2" spans="2:7" ht="30" customHeight="1" thickBot="1" x14ac:dyDescent="0.4">
      <c r="B2" s="23" t="s">
        <v>1</v>
      </c>
      <c r="C2" s="23"/>
      <c r="D2" s="23"/>
      <c r="E2" s="23"/>
      <c r="F2" s="2" t="s">
        <v>18</v>
      </c>
      <c r="G2" s="3">
        <f ca="1">YEAR(TODAY())</f>
        <v>2019</v>
      </c>
    </row>
    <row r="3" spans="2:7" ht="15" customHeight="1" thickTop="1" x14ac:dyDescent="0.25"/>
    <row r="4" spans="2:7" ht="30" customHeight="1" x14ac:dyDescent="0.25">
      <c r="B4" s="7" t="s">
        <v>2</v>
      </c>
      <c r="C4" s="7" t="s">
        <v>3</v>
      </c>
      <c r="D4" s="7" t="s">
        <v>16</v>
      </c>
      <c r="E4" s="7" t="s">
        <v>17</v>
      </c>
      <c r="F4" s="7" t="s">
        <v>19</v>
      </c>
      <c r="G4" s="7" t="s">
        <v>20</v>
      </c>
    </row>
    <row r="5" spans="2:7" ht="30" customHeight="1" x14ac:dyDescent="0.25">
      <c r="B5" s="13">
        <v>1000</v>
      </c>
      <c r="C5" t="s">
        <v>4</v>
      </c>
      <c r="D5" s="11">
        <f ca="1">SUMIF(Mesečni_znesek_povzetek[Koda G/K],Tabela_tekoče_leto[[#This Row],[Koda G/K]],Mesečni_znesek_povzetek[Vsota])</f>
        <v>0</v>
      </c>
      <c r="E5" s="11">
        <v>100000</v>
      </c>
      <c r="F5" s="11">
        <f ca="1">IF(Tabela_tekoče_leto[[#This Row],[Proračun]]="","",Tabela_tekoče_leto[[#This Row],[Proračun]]-Tabela_tekoče_leto[[#This Row],[Dejansko]])</f>
        <v>100000</v>
      </c>
      <c r="G5" s="12">
        <f ca="1">IFERROR(Tabela_tekoče_leto[[#This Row],[Preostalo €]]/Tabela_tekoče_leto[[#This Row],[Proračun]],"")</f>
        <v>1</v>
      </c>
    </row>
    <row r="6" spans="2:7" ht="30" customHeight="1" x14ac:dyDescent="0.25">
      <c r="B6" s="13">
        <v>2000</v>
      </c>
      <c r="C6" t="s">
        <v>5</v>
      </c>
      <c r="D6" s="11">
        <f ca="1">SUMIF(Mesečni_znesek_povzetek[Koda G/K],Tabela_tekoče_leto[[#This Row],[Koda G/K]],Mesečni_znesek_povzetek[Vsota])</f>
        <v>0</v>
      </c>
      <c r="E6" s="11">
        <v>100000</v>
      </c>
      <c r="F6" s="11">
        <f ca="1">IF(Tabela_tekoče_leto[[#This Row],[Proračun]]="","",Tabela_tekoče_leto[[#This Row],[Proračun]]-Tabela_tekoče_leto[[#This Row],[Dejansko]])</f>
        <v>100000</v>
      </c>
      <c r="G6" s="12">
        <f ca="1">IFERROR(Tabela_tekoče_leto[[#This Row],[Preostalo €]]/Tabela_tekoče_leto[[#This Row],[Proračun]],"")</f>
        <v>1</v>
      </c>
    </row>
    <row r="7" spans="2:7" ht="30" customHeight="1" x14ac:dyDescent="0.25">
      <c r="B7" s="13">
        <v>3000</v>
      </c>
      <c r="C7" t="s">
        <v>6</v>
      </c>
      <c r="D7" s="11">
        <f ca="1">SUMIF(Mesečni_znesek_povzetek[Koda G/K],Tabela_tekoče_leto[[#This Row],[Koda G/K]],Mesečni_znesek_povzetek[Vsota])</f>
        <v>0</v>
      </c>
      <c r="E7" s="11">
        <v>100000</v>
      </c>
      <c r="F7" s="11">
        <f ca="1">IF(Tabela_tekoče_leto[[#This Row],[Proračun]]="","",Tabela_tekoče_leto[[#This Row],[Proračun]]-Tabela_tekoče_leto[[#This Row],[Dejansko]])</f>
        <v>100000</v>
      </c>
      <c r="G7" s="12">
        <f ca="1">IFERROR(Tabela_tekoče_leto[[#This Row],[Preostalo €]]/Tabela_tekoče_leto[[#This Row],[Proračun]],"")</f>
        <v>1</v>
      </c>
    </row>
    <row r="8" spans="2:7" ht="30" customHeight="1" x14ac:dyDescent="0.25">
      <c r="B8" s="13">
        <v>4000</v>
      </c>
      <c r="C8" t="s">
        <v>7</v>
      </c>
      <c r="D8" s="11">
        <f ca="1">SUMIF(Mesečni_znesek_povzetek[Koda G/K],Tabela_tekoče_leto[[#This Row],[Koda G/K]],Mesečni_znesek_povzetek[Vsota])</f>
        <v>0</v>
      </c>
      <c r="E8" s="11">
        <v>100000</v>
      </c>
      <c r="F8" s="11">
        <f ca="1">IF(Tabela_tekoče_leto[[#This Row],[Proračun]]="","",Tabela_tekoče_leto[[#This Row],[Proračun]]-Tabela_tekoče_leto[[#This Row],[Dejansko]])</f>
        <v>100000</v>
      </c>
      <c r="G8" s="12">
        <f ca="1">IFERROR(Tabela_tekoče_leto[[#This Row],[Preostalo €]]/Tabela_tekoče_leto[[#This Row],[Proračun]],"")</f>
        <v>1</v>
      </c>
    </row>
    <row r="9" spans="2:7" ht="30" customHeight="1" x14ac:dyDescent="0.25">
      <c r="B9" s="13">
        <v>5000</v>
      </c>
      <c r="C9" t="s">
        <v>8</v>
      </c>
      <c r="D9" s="11">
        <f ca="1">SUMIF(Mesečni_znesek_povzetek[Koda G/K],Tabela_tekoče_leto[[#This Row],[Koda G/K]],Mesečni_znesek_povzetek[Vsota])</f>
        <v>0</v>
      </c>
      <c r="E9" s="11">
        <v>50000</v>
      </c>
      <c r="F9" s="11">
        <f ca="1">IF(Tabela_tekoče_leto[[#This Row],[Proračun]]="","",Tabela_tekoče_leto[[#This Row],[Proračun]]-Tabela_tekoče_leto[[#This Row],[Dejansko]])</f>
        <v>50000</v>
      </c>
      <c r="G9" s="12">
        <f ca="1">IFERROR(Tabela_tekoče_leto[[#This Row],[Preostalo €]]/Tabela_tekoče_leto[[#This Row],[Proračun]],"")</f>
        <v>1</v>
      </c>
    </row>
    <row r="10" spans="2:7" ht="30" customHeight="1" x14ac:dyDescent="0.25">
      <c r="B10" s="13">
        <v>6000</v>
      </c>
      <c r="C10" t="s">
        <v>9</v>
      </c>
      <c r="D10" s="11">
        <f ca="1">SUMIF(Mesečni_znesek_povzetek[Koda G/K],Tabela_tekoče_leto[[#This Row],[Koda G/K]],Mesečni_znesek_povzetek[Vsota])</f>
        <v>0</v>
      </c>
      <c r="E10" s="11">
        <v>25000</v>
      </c>
      <c r="F10" s="11">
        <f ca="1">IF(Tabela_tekoče_leto[[#This Row],[Proračun]]="","",Tabela_tekoče_leto[[#This Row],[Proračun]]-Tabela_tekoče_leto[[#This Row],[Dejansko]])</f>
        <v>25000</v>
      </c>
      <c r="G10" s="12">
        <f ca="1">IFERROR(Tabela_tekoče_leto[[#This Row],[Preostalo €]]/Tabela_tekoče_leto[[#This Row],[Proračun]],"")</f>
        <v>1</v>
      </c>
    </row>
    <row r="11" spans="2:7" ht="30" customHeight="1" x14ac:dyDescent="0.25">
      <c r="B11" s="13">
        <v>7000</v>
      </c>
      <c r="C11" t="s">
        <v>10</v>
      </c>
      <c r="D11" s="11">
        <f ca="1">SUMIF(Mesečni_znesek_povzetek[Koda G/K],Tabela_tekoče_leto[[#This Row],[Koda G/K]],Mesečni_znesek_povzetek[Vsota])</f>
        <v>0</v>
      </c>
      <c r="E11" s="11">
        <v>75000</v>
      </c>
      <c r="F11" s="11">
        <f ca="1">IF(Tabela_tekoče_leto[[#This Row],[Proračun]]="","",Tabela_tekoče_leto[[#This Row],[Proračun]]-Tabela_tekoče_leto[[#This Row],[Dejansko]])</f>
        <v>75000</v>
      </c>
      <c r="G11" s="12">
        <f ca="1">IFERROR(Tabela_tekoče_leto[[#This Row],[Preostalo €]]/Tabela_tekoče_leto[[#This Row],[Proračun]],"")</f>
        <v>1</v>
      </c>
    </row>
    <row r="12" spans="2:7" ht="30" customHeight="1" x14ac:dyDescent="0.25">
      <c r="B12" s="13">
        <v>8000</v>
      </c>
      <c r="C12" t="s">
        <v>11</v>
      </c>
      <c r="D12" s="11">
        <f ca="1">SUMIF(Mesečni_znesek_povzetek[Koda G/K],Tabela_tekoče_leto[[#This Row],[Koda G/K]],Mesečni_znesek_povzetek[Vsota])</f>
        <v>0</v>
      </c>
      <c r="E12" s="11">
        <v>65000</v>
      </c>
      <c r="F12" s="11">
        <f ca="1">IF(Tabela_tekoče_leto[[#This Row],[Proračun]]="","",Tabela_tekoče_leto[[#This Row],[Proračun]]-Tabela_tekoče_leto[[#This Row],[Dejansko]])</f>
        <v>65000</v>
      </c>
      <c r="G12" s="12">
        <f ca="1">IFERROR(Tabela_tekoče_leto[[#This Row],[Preostalo €]]/Tabela_tekoče_leto[[#This Row],[Proračun]],"")</f>
        <v>1</v>
      </c>
    </row>
    <row r="13" spans="2:7" ht="30" customHeight="1" x14ac:dyDescent="0.25">
      <c r="B13" s="13">
        <v>9000</v>
      </c>
      <c r="C13" t="s">
        <v>12</v>
      </c>
      <c r="D13" s="11">
        <f ca="1">SUMIF(Mesečni_znesek_povzetek[Koda G/K],Tabela_tekoče_leto[[#This Row],[Koda G/K]],Mesečni_znesek_povzetek[Vsota])</f>
        <v>0</v>
      </c>
      <c r="E13" s="11">
        <v>125000</v>
      </c>
      <c r="F13" s="11">
        <f ca="1">IF(Tabela_tekoče_leto[[#This Row],[Proračun]]="","",Tabela_tekoče_leto[[#This Row],[Proračun]]-Tabela_tekoče_leto[[#This Row],[Dejansko]])</f>
        <v>125000</v>
      </c>
      <c r="G13" s="12">
        <f ca="1">IFERROR(Tabela_tekoče_leto[[#This Row],[Preostalo €]]/Tabela_tekoče_leto[[#This Row],[Proračun]],"")</f>
        <v>1</v>
      </c>
    </row>
    <row r="14" spans="2:7" ht="30" customHeight="1" x14ac:dyDescent="0.25">
      <c r="B14" s="13">
        <v>10000</v>
      </c>
      <c r="C14" t="s">
        <v>13</v>
      </c>
      <c r="D14" s="11">
        <f ca="1">SUMIF(Mesečni_znesek_povzetek[Koda G/K],Tabela_tekoče_leto[[#This Row],[Koda G/K]],Mesečni_znesek_povzetek[Vsota])</f>
        <v>0</v>
      </c>
      <c r="E14" s="11">
        <v>100000</v>
      </c>
      <c r="F14" s="11">
        <f ca="1">IF(Tabela_tekoče_leto[[#This Row],[Proračun]]="","",Tabela_tekoče_leto[[#This Row],[Proračun]]-Tabela_tekoče_leto[[#This Row],[Dejansko]])</f>
        <v>100000</v>
      </c>
      <c r="G14" s="12">
        <f ca="1">IFERROR(Tabela_tekoče_leto[[#This Row],[Preostalo €]]/Tabela_tekoče_leto[[#This Row],[Proračun]],"")</f>
        <v>1</v>
      </c>
    </row>
    <row r="15" spans="2:7" ht="30" customHeight="1" x14ac:dyDescent="0.25">
      <c r="B15" s="13">
        <v>11000</v>
      </c>
      <c r="C15" t="s">
        <v>14</v>
      </c>
      <c r="D15" s="11">
        <f ca="1">SUMIF(Mesečni_znesek_povzetek[Koda G/K],Tabela_tekoče_leto[[#This Row],[Koda G/K]],Mesečni_znesek_povzetek[Vsota])</f>
        <v>0</v>
      </c>
      <c r="E15" s="11">
        <v>250000</v>
      </c>
      <c r="F15" s="11">
        <f ca="1">IF(Tabela_tekoče_leto[[#This Row],[Proračun]]="","",Tabela_tekoče_leto[[#This Row],[Proračun]]-Tabela_tekoče_leto[[#This Row],[Dejansko]])</f>
        <v>250000</v>
      </c>
      <c r="G15" s="12">
        <f ca="1">IFERROR(Tabela_tekoče_leto[[#This Row],[Preostalo €]]/Tabela_tekoče_leto[[#This Row],[Proračun]],"")</f>
        <v>1</v>
      </c>
    </row>
    <row r="16" spans="2:7" ht="30" customHeight="1" x14ac:dyDescent="0.25">
      <c r="B16" s="13">
        <v>12000</v>
      </c>
      <c r="C16" t="s">
        <v>15</v>
      </c>
      <c r="D16" s="11">
        <f ca="1">SUMIF(Mesečni_znesek_povzetek[Koda G/K],Tabela_tekoče_leto[[#This Row],[Koda G/K]],Mesečni_znesek_povzetek[Vsota])</f>
        <v>0</v>
      </c>
      <c r="E16" s="11">
        <v>50000</v>
      </c>
      <c r="F16" s="11">
        <f ca="1">IF(Tabela_tekoče_leto[[#This Row],[Proračun]]="","",Tabela_tekoče_leto[[#This Row],[Proračun]]-Tabela_tekoče_leto[[#This Row],[Dejansko]])</f>
        <v>50000</v>
      </c>
      <c r="G16" s="12">
        <f ca="1">IFERROR(Tabela_tekoče_leto[[#This Row],[Preostalo €]]/Tabela_tekoče_leto[[#This Row],[Proračun]],"")</f>
        <v>1</v>
      </c>
    </row>
    <row r="17" spans="2:7" ht="30" customHeight="1" x14ac:dyDescent="0.25">
      <c r="B17" s="7" t="s">
        <v>72</v>
      </c>
      <c r="C17" s="7"/>
      <c r="D17" s="22">
        <f ca="1">SUBTOTAL(109,Tabela_tekoče_leto[Dejansko])</f>
        <v>0</v>
      </c>
      <c r="E17" s="22">
        <f>SUBTOTAL(109,Tabela_tekoče_leto[Proračun])</f>
        <v>1140000</v>
      </c>
      <c r="F17" s="22">
        <f ca="1">SUBTOTAL(109,Tabela_tekoče_leto[Preostalo €])</f>
        <v>1140000</v>
      </c>
      <c r="G17" s="9">
        <f ca="1">Tabela_tekoče_leto[[#Totals],[Preostalo €]]/Tabela_tekoče_leto[[#Totals],[Proračun]]</f>
        <v>1</v>
      </c>
    </row>
  </sheetData>
  <mergeCells count="1">
    <mergeCell ref="B2:E2"/>
  </mergeCells>
  <conditionalFormatting sqref="F5:F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V tem delovnem zvezku lahko ustvarite glavno knjigo s primerjavo proračuna. Vnesite podrobnosti v tabelo »Tekoče leto« na tem delovnem listu. Povezava za premikanje je v celici B1." sqref="A1" xr:uid="{00000000-0002-0000-0000-000000000000}"/>
    <dataValidation allowBlank="1" showInputMessage="1" showErrorMessage="1" prompt="Naslov tega delovnega lista je v tej celici. Vnesite leto v celico G2." sqref="B2:E2" xr:uid="{00000000-0002-0000-0000-000001000000}"/>
    <dataValidation allowBlank="1" showInputMessage="1" showErrorMessage="1" prompt="Vnesite leto v celico na desni." sqref="F2" xr:uid="{00000000-0002-0000-0000-000002000000}"/>
    <dataValidation allowBlank="1" showInputMessage="1" showErrorMessage="1" prompt="V to celico vnesite leto." sqref="G2" xr:uid="{00000000-0002-0000-0000-000003000000}"/>
    <dataValidation allowBlank="1" showInputMessage="1" showErrorMessage="1" prompt="Vnesite kodo glavne knjige v ta stolpec pod ta naslov." sqref="B4" xr:uid="{00000000-0002-0000-0000-000004000000}"/>
    <dataValidation allowBlank="1" showInputMessage="1" showErrorMessage="1" prompt="Vnesite naslova računa v ta stolpec pod ta naslov." sqref="C4" xr:uid="{00000000-0002-0000-0000-000005000000}"/>
    <dataValidation allowBlank="1" showInputMessage="1" showErrorMessage="1" prompt="Dejanski znesek je samodejno izračunan v tem stolpcu pod tem naslovom." sqref="D4" xr:uid="{00000000-0002-0000-0000-000006000000}"/>
    <dataValidation allowBlank="1" showInputMessage="1" showErrorMessage="1" prompt="Vnesite znesek za proračun v ta stolpec pod ta naslov." sqref="E4" xr:uid="{00000000-0002-0000-0000-000007000000}"/>
    <dataValidation allowBlank="1" showInputMessage="1" showErrorMessage="1" prompt="Vrstica s podatki za preostali znesek je samodejno posodobljen v tem stolpcu pod tem naslovom." sqref="F4" xr:uid="{00000000-0002-0000-0000-000008000000}"/>
    <dataValidation allowBlank="1" showInputMessage="1" showErrorMessage="1" prompt="Preostala razlika se samodejno izračuna v tem stolpcu pod tem naslovom" sqref="G4" xr:uid="{00000000-0002-0000-0000-000009000000}"/>
    <dataValidation allowBlank="1" showInputMessage="1" showErrorMessage="1" prompt="Povezava za krmarjenje je v tej celici. Izberite, če se želite premakniti na delovni list POVZETEK MESEČNIH STROŠKOV" sqref="B1" xr:uid="{00000000-0002-0000-0000-00000A000000}"/>
  </dataValidations>
  <hyperlinks>
    <hyperlink ref="B1" location="'POVZETEK MESEČNIH STROŠKOV'!A1" tooltip="Izberite, če se želite premakniti na delovni list POVZETEK MESEČNIH STROŠKOV." display="MONTHLY EXPENSES SUMMARY" xr:uid="{00000000-0004-0000-0000-000000000000}"/>
  </hyperlink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Q18"/>
  <sheetViews>
    <sheetView showGridLines="0" workbookViewId="0"/>
  </sheetViews>
  <sheetFormatPr defaultRowHeight="30" customHeight="1" x14ac:dyDescent="0.25"/>
  <cols>
    <col min="1" max="1" width="2.7109375" customWidth="1"/>
    <col min="2" max="2" width="18.5703125" customWidth="1"/>
    <col min="3" max="3" width="24.7109375" customWidth="1"/>
    <col min="4" max="16" width="13" customWidth="1"/>
    <col min="17" max="17" width="9.28515625" customWidth="1"/>
  </cols>
  <sheetData>
    <row r="1" spans="2:17" ht="15" customHeight="1" x14ac:dyDescent="0.25">
      <c r="B1" s="5" t="s">
        <v>21</v>
      </c>
      <c r="C1" s="5" t="s">
        <v>23</v>
      </c>
    </row>
    <row r="2" spans="2:17" ht="24.75" customHeight="1" thickBot="1" x14ac:dyDescent="0.4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36.950000000000003" customHeight="1" thickTop="1" x14ac:dyDescent="0.25">
      <c r="B3" s="6" t="s">
        <v>22</v>
      </c>
      <c r="D3" s="1">
        <f ca="1">DATEVALUE("1.jan"&amp;_LETO)</f>
        <v>43466</v>
      </c>
      <c r="E3" s="1">
        <f ca="1">DATEVALUE("1.feb"&amp;_LETO)</f>
        <v>43497</v>
      </c>
      <c r="F3" s="1">
        <f ca="1">DATEVALUE("1.mar"&amp;_LETO)</f>
        <v>43525</v>
      </c>
      <c r="G3" s="1">
        <f ca="1">DATEVALUE("1.apr"&amp;_LETO)</f>
        <v>43556</v>
      </c>
      <c r="H3" s="1">
        <f ca="1">DATEVALUE("1.maj"&amp;_LETO)</f>
        <v>43586</v>
      </c>
      <c r="I3" s="1">
        <f ca="1">DATEVALUE("1.jun"&amp;_LETO)</f>
        <v>43617</v>
      </c>
      <c r="J3" s="1">
        <f ca="1">DATEVALUE("1.jul"&amp;_LETO)</f>
        <v>43647</v>
      </c>
      <c r="K3" s="1">
        <f ca="1">DATEVALUE("1.avg"&amp;_LETO)</f>
        <v>43678</v>
      </c>
      <c r="L3" s="1">
        <f ca="1">DATEVALUE("1.sep"&amp;_LETO)</f>
        <v>43709</v>
      </c>
      <c r="M3" s="1">
        <f ca="1">DATEVALUE("1.okt"&amp;_LETO)</f>
        <v>43739</v>
      </c>
      <c r="N3" s="1">
        <f ca="1">DATEVALUE("1.nov"&amp;_LETO)</f>
        <v>43770</v>
      </c>
      <c r="O3" s="1">
        <f ca="1">DATEVALUE("1.dec"&amp;_LETO)</f>
        <v>43800</v>
      </c>
    </row>
    <row r="4" spans="2:17" ht="37.5" customHeight="1" x14ac:dyDescent="0.25">
      <c r="B4" s="16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30" customHeight="1" x14ac:dyDescent="0.25">
      <c r="B5" s="7" t="s">
        <v>2</v>
      </c>
      <c r="C5" s="7" t="s">
        <v>3</v>
      </c>
      <c r="D5" s="21" t="s">
        <v>24</v>
      </c>
      <c r="E5" s="21" t="s">
        <v>25</v>
      </c>
      <c r="F5" s="21" t="s">
        <v>26</v>
      </c>
      <c r="G5" s="21" t="s">
        <v>27</v>
      </c>
      <c r="H5" s="21" t="s">
        <v>28</v>
      </c>
      <c r="I5" s="21" t="s">
        <v>29</v>
      </c>
      <c r="J5" s="21" t="s">
        <v>30</v>
      </c>
      <c r="K5" s="21" t="s">
        <v>31</v>
      </c>
      <c r="L5" s="21" t="s">
        <v>32</v>
      </c>
      <c r="M5" s="21" t="s">
        <v>33</v>
      </c>
      <c r="N5" s="21" t="s">
        <v>34</v>
      </c>
      <c r="O5" s="21" t="s">
        <v>35</v>
      </c>
      <c r="P5" s="21" t="s">
        <v>72</v>
      </c>
      <c r="Q5" s="7" t="s">
        <v>36</v>
      </c>
    </row>
    <row r="6" spans="2:17" ht="30" customHeight="1" x14ac:dyDescent="0.25">
      <c r="B6" s="13">
        <v>1000</v>
      </c>
      <c r="C6" t="s">
        <v>4</v>
      </c>
      <c r="D6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6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6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6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6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6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6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6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6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6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6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6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6" s="11">
        <f ca="1">SUM(Mesečni_znesek_povzetek[[#This Row],[Januar]:[December]])</f>
        <v>0</v>
      </c>
      <c r="Q6" s="22"/>
    </row>
    <row r="7" spans="2:17" ht="30" customHeight="1" x14ac:dyDescent="0.25">
      <c r="B7" s="13">
        <v>2000</v>
      </c>
      <c r="C7" t="s">
        <v>5</v>
      </c>
      <c r="D7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7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7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7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7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7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7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7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7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7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7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7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7" s="11">
        <f ca="1">SUM(Mesečni_znesek_povzetek[[#This Row],[Januar]:[December]])</f>
        <v>0</v>
      </c>
      <c r="Q7" s="17"/>
    </row>
    <row r="8" spans="2:17" ht="30" customHeight="1" x14ac:dyDescent="0.25">
      <c r="B8" s="13">
        <v>3000</v>
      </c>
      <c r="C8" t="s">
        <v>6</v>
      </c>
      <c r="D8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8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8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8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8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8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8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8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8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8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8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8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8" s="11">
        <f ca="1">SUM(Mesečni_znesek_povzetek[[#This Row],[Januar]:[December]])</f>
        <v>0</v>
      </c>
      <c r="Q8" s="17"/>
    </row>
    <row r="9" spans="2:17" ht="30" customHeight="1" x14ac:dyDescent="0.25">
      <c r="B9" s="13">
        <v>4000</v>
      </c>
      <c r="C9" t="s">
        <v>7</v>
      </c>
      <c r="D9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9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9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9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9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9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9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9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9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9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9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9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9" s="11">
        <f ca="1">SUM(Mesečni_znesek_povzetek[[#This Row],[Januar]:[December]])</f>
        <v>0</v>
      </c>
      <c r="Q9" s="17"/>
    </row>
    <row r="10" spans="2:17" ht="30" customHeight="1" x14ac:dyDescent="0.25">
      <c r="B10" s="13">
        <v>5000</v>
      </c>
      <c r="C10" t="s">
        <v>8</v>
      </c>
      <c r="D10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10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10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10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10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10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10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10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10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10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10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10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10" s="11">
        <f ca="1">SUM(Mesečni_znesek_povzetek[[#This Row],[Januar]:[December]])</f>
        <v>0</v>
      </c>
      <c r="Q10" s="17"/>
    </row>
    <row r="11" spans="2:17" ht="30" customHeight="1" x14ac:dyDescent="0.25">
      <c r="B11" s="13">
        <v>6000</v>
      </c>
      <c r="C11" t="s">
        <v>9</v>
      </c>
      <c r="D11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11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11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11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11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11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11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11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11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11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11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11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11" s="11">
        <f ca="1">SUM(Mesečni_znesek_povzetek[[#This Row],[Januar]:[December]])</f>
        <v>0</v>
      </c>
      <c r="Q11" s="17"/>
    </row>
    <row r="12" spans="2:17" ht="30" customHeight="1" x14ac:dyDescent="0.25">
      <c r="B12" s="13">
        <v>7000</v>
      </c>
      <c r="C12" t="s">
        <v>10</v>
      </c>
      <c r="D12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12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12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12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12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12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12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12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12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12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12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12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12" s="11">
        <f ca="1">SUM(Mesečni_znesek_povzetek[[#This Row],[Januar]:[December]])</f>
        <v>0</v>
      </c>
      <c r="Q12" s="17"/>
    </row>
    <row r="13" spans="2:17" ht="30" customHeight="1" x14ac:dyDescent="0.25">
      <c r="B13" s="13">
        <v>8000</v>
      </c>
      <c r="C13" t="s">
        <v>11</v>
      </c>
      <c r="D13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13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13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13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13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13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13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13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13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13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13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13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13" s="11">
        <f ca="1">SUM(Mesečni_znesek_povzetek[[#This Row],[Januar]:[December]])</f>
        <v>0</v>
      </c>
      <c r="Q13" s="17"/>
    </row>
    <row r="14" spans="2:17" ht="30" customHeight="1" x14ac:dyDescent="0.25">
      <c r="B14" s="13">
        <v>9000</v>
      </c>
      <c r="C14" t="s">
        <v>12</v>
      </c>
      <c r="D14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14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14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14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14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14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14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14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14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14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14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14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14" s="11">
        <f ca="1">SUM(Mesečni_znesek_povzetek[[#This Row],[Januar]:[December]])</f>
        <v>0</v>
      </c>
      <c r="Q14" s="17"/>
    </row>
    <row r="15" spans="2:17" ht="30" customHeight="1" x14ac:dyDescent="0.25">
      <c r="B15" s="13">
        <v>10000</v>
      </c>
      <c r="C15" t="s">
        <v>13</v>
      </c>
      <c r="D15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15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15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15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15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15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15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15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15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15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15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15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15" s="11">
        <f ca="1">SUM(Mesečni_znesek_povzetek[[#This Row],[Januar]:[December]])</f>
        <v>0</v>
      </c>
      <c r="Q15" s="17"/>
    </row>
    <row r="16" spans="2:17" ht="30" customHeight="1" x14ac:dyDescent="0.25">
      <c r="B16" s="13">
        <v>11000</v>
      </c>
      <c r="C16" t="s">
        <v>14</v>
      </c>
      <c r="D16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16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16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16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16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16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16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16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16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16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16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16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16" s="11">
        <f ca="1">SUM(Mesečni_znesek_povzetek[[#This Row],[Januar]:[December]])</f>
        <v>0</v>
      </c>
      <c r="Q16" s="17"/>
    </row>
    <row r="17" spans="2:17" ht="30" customHeight="1" x14ac:dyDescent="0.25">
      <c r="B17" s="13">
        <v>12000</v>
      </c>
      <c r="C17" t="s">
        <v>15</v>
      </c>
      <c r="D17" s="11">
        <f ca="1">SUMIFS(Stroški_po_elementih[Znesek],Stroški_po_elementih[Koda G/K],Mesečni_znesek_povzetek[[#This Row],[Koda G/K]],Stroški_po_elementih[Datum računa],"&gt;="&amp;D$3,Stroški_po_elementih[Datum računa],"&lt;="&amp;D$4)+SUMIFS(Drugo[Preverite količino],Drugo[Koda G/K],Mesečni_znesek_povzetek[[#This Row],[Koda G/K]],Drugo[Inicializirana je zahteva za preverjanje datuma],"&gt;="&amp;DATEVALUE(Mesečni_znesek_povzetek[[#Headers],[Januar]]&amp;" 1, "&amp;_xlfn.SINGLE(_LETO)),Drugo[Inicializirana je zahteva za preverjanje datuma],"&lt;="&amp;D$4)</f>
        <v>0</v>
      </c>
      <c r="E17" s="11">
        <f ca="1">SUMIFS(Stroški_po_elementih[Znesek],Stroški_po_elementih[Koda G/K],Mesečni_znesek_povzetek[[#This Row],[Koda G/K]],Stroški_po_elementih[Datum računa],"&gt;="&amp;E$3,Stroški_po_elementih[Datum računa],"&lt;="&amp;E$4)+SUMIFS(Drugo[Preverite količino],Drugo[Koda G/K],Mesečni_znesek_povzetek[[#This Row],[Koda G/K]],Drugo[Inicializirana je zahteva za preverjanje datuma],"&gt;="&amp;DATEVALUE(Mesečni_znesek_povzetek[[#Headers],[Februar]]&amp;" 1, "&amp;_xlfn.SINGLE(_LETO)),Drugo[Inicializirana je zahteva za preverjanje datuma],"&lt;="&amp;E$4)</f>
        <v>0</v>
      </c>
      <c r="F17" s="11">
        <f ca="1">SUMIFS(Stroški_po_elementih[Znesek],Stroški_po_elementih[Koda G/K],Mesečni_znesek_povzetek[[#This Row],[Koda G/K]],Stroški_po_elementih[Datum računa],"&gt;="&amp;F$3,Stroški_po_elementih[Datum računa],"&lt;="&amp;F$4)+SUMIFS(Drugo[Preverite količino],Drugo[Koda G/K],Mesečni_znesek_povzetek[[#This Row],[Koda G/K]],Drugo[Inicializirana je zahteva za preverjanje datuma],"&gt;="&amp;DATEVALUE(Mesečni_znesek_povzetek[[#Headers],[Marec]]&amp;" 1, "&amp;_xlfn.SINGLE(_LETO)),Drugo[Inicializirana je zahteva za preverjanje datuma],"&lt;="&amp;F$4)</f>
        <v>0</v>
      </c>
      <c r="G17" s="11">
        <f ca="1">SUMIFS(Stroški_po_elementih[Znesek],Stroški_po_elementih[Koda G/K],Mesečni_znesek_povzetek[[#This Row],[Koda G/K]],Stroški_po_elementih[Datum računa],"&gt;="&amp;G$3,Stroški_po_elementih[Datum računa],"&lt;="&amp;G$4)+SUMIFS(Drugo[Preverite količino],Drugo[Koda G/K],Mesečni_znesek_povzetek[[#This Row],[Koda G/K]],Drugo[Inicializirana je zahteva za preverjanje datuma],"&gt;="&amp;DATEVALUE(Mesečni_znesek_povzetek[[#Headers],[Apr]]&amp;" 1, "&amp;_xlfn.SINGLE(_LETO)),Drugo[Inicializirana je zahteva za preverjanje datuma],"&lt;="&amp;G$4)</f>
        <v>0</v>
      </c>
      <c r="H17" s="11">
        <f ca="1">SUMIFS(Stroški_po_elementih[Znesek],Stroški_po_elementih[Koda G/K],Mesečni_znesek_povzetek[[#This Row],[Koda G/K]],Stroški_po_elementih[Datum računa],"&gt;="&amp;H$3,Stroški_po_elementih[Datum računa],"&lt;="&amp;H$4)+SUMIFS(Drugo[Preverite količino],Drugo[Koda G/K],Mesečni_znesek_povzetek[[#This Row],[Koda G/K]],Drugo[Inicializirana je zahteva za preverjanje datuma],"&gt;="&amp;DATEVALUE(Mesečni_znesek_povzetek[[#Headers],[Maj]]&amp;" 1, "&amp;_xlfn.SINGLE(_LETO)),Drugo[Inicializirana je zahteva za preverjanje datuma],"&lt;="&amp;H$4)</f>
        <v>0</v>
      </c>
      <c r="I17" s="11">
        <f ca="1">SUMIFS(Stroški_po_elementih[Znesek],Stroški_po_elementih[Koda G/K],Mesečni_znesek_povzetek[[#This Row],[Koda G/K]],Stroški_po_elementih[Datum računa],"&gt;="&amp;I$3,Stroški_po_elementih[Datum računa],"&lt;="&amp;I$4)+SUMIFS(Drugo[Preverite količino],Drugo[Koda G/K],Mesečni_znesek_povzetek[[#This Row],[Koda G/K]],Drugo[Inicializirana je zahteva za preverjanje datuma],"&gt;="&amp;DATEVALUE(Mesečni_znesek_povzetek[[#Headers],[Jun]]&amp;" 1, "&amp;_xlfn.SINGLE(_LETO)),Drugo[Inicializirana je zahteva za preverjanje datuma],"&lt;="&amp;I$4)</f>
        <v>0</v>
      </c>
      <c r="J17" s="11">
        <f ca="1">SUMIFS(Stroški_po_elementih[Znesek],Stroški_po_elementih[Koda G/K],Mesečni_znesek_povzetek[[#This Row],[Koda G/K]],Stroški_po_elementih[Datum računa],"&gt;="&amp;J$3,Stroški_po_elementih[Datum računa],"&lt;="&amp;J$4)+SUMIFS(Drugo[Preverite količino],Drugo[Koda G/K],Mesečni_znesek_povzetek[[#This Row],[Koda G/K]],Drugo[Inicializirana je zahteva za preverjanje datuma],"&gt;="&amp;DATEVALUE(Mesečni_znesek_povzetek[[#Headers],[Julij]]&amp;" 1, "&amp;_xlfn.SINGLE(_LETO)),Drugo[Inicializirana je zahteva za preverjanje datuma],"&lt;="&amp;J$4)</f>
        <v>0</v>
      </c>
      <c r="K17" s="11">
        <f ca="1">SUMIFS(Stroški_po_elementih[Znesek],Stroški_po_elementih[Koda G/K],Mesečni_znesek_povzetek[[#This Row],[Koda G/K]],Stroški_po_elementih[Datum računa],"&gt;="&amp;K$3,Stroški_po_elementih[Datum računa],"&lt;="&amp;K$4)+SUMIFS(Drugo[Preverite količino],Drugo[Koda G/K],Mesečni_znesek_povzetek[[#This Row],[Koda G/K]],Drugo[Inicializirana je zahteva za preverjanje datuma],"&gt;="&amp;DATEVALUE(Mesečni_znesek_povzetek[[#Headers],[Avgust]]&amp;" 1, "&amp;_xlfn.SINGLE(_LETO)),Drugo[Inicializirana je zahteva za preverjanje datuma],"&lt;="&amp;K$4)</f>
        <v>0</v>
      </c>
      <c r="L17" s="11">
        <f ca="1">SUMIFS(Stroški_po_elementih[Znesek],Stroški_po_elementih[Koda G/K],Mesečni_znesek_povzetek[[#This Row],[Koda G/K]],Stroški_po_elementih[Datum računa],"&gt;="&amp;L$3,Stroški_po_elementih[Datum računa],"&lt;="&amp;L$4)+SUMIFS(Drugo[Preverite količino],Drugo[Koda G/K],Mesečni_znesek_povzetek[[#This Row],[Koda G/K]],Drugo[Inicializirana je zahteva za preverjanje datuma],"&gt;="&amp;DATEVALUE(Mesečni_znesek_povzetek[[#Headers],[September]]&amp;" 1, "&amp;_xlfn.SINGLE(_LETO)),Drugo[Inicializirana je zahteva za preverjanje datuma],"&lt;="&amp;L$4)</f>
        <v>0</v>
      </c>
      <c r="M17" s="11">
        <f ca="1">SUMIFS(Stroški_po_elementih[Znesek],Stroški_po_elementih[Koda G/K],Mesečni_znesek_povzetek[[#This Row],[Koda G/K]],Stroški_po_elementih[Datum računa],"&gt;="&amp;M$3,Stroški_po_elementih[Datum računa],"&lt;="&amp;M$4)+SUMIFS(Drugo[Preverite količino],Drugo[Koda G/K],Mesečni_znesek_povzetek[[#This Row],[Koda G/K]],Drugo[Inicializirana je zahteva za preverjanje datuma],"&gt;="&amp;DATEVALUE(Mesečni_znesek_povzetek[[#Headers],[Oktober]]&amp;" 1, "&amp;_xlfn.SINGLE(_LETO)),Drugo[Inicializirana je zahteva za preverjanje datuma],"&lt;="&amp;M$4)</f>
        <v>0</v>
      </c>
      <c r="N17" s="11">
        <f ca="1">SUMIFS(Stroški_po_elementih[Znesek],Stroški_po_elementih[Koda G/K],Mesečni_znesek_povzetek[[#This Row],[Koda G/K]],Stroški_po_elementih[Datum računa],"&gt;="&amp;N$3,Stroški_po_elementih[Datum računa],"&lt;="&amp;N$4)+SUMIFS(Drugo[Preverite količino],Drugo[Koda G/K],Mesečni_znesek_povzetek[[#This Row],[Koda G/K]],Drugo[Inicializirana je zahteva za preverjanje datuma],"&gt;="&amp;DATEVALUE(Mesečni_znesek_povzetek[[#Headers],[November]]&amp;" 1, "&amp;_xlfn.SINGLE(_LETO)),Drugo[Inicializirana je zahteva za preverjanje datuma],"&lt;="&amp;N$4)</f>
        <v>0</v>
      </c>
      <c r="O17" s="11">
        <f ca="1">SUMIFS(Stroški_po_elementih[Znesek],Stroški_po_elementih[Koda G/K],Mesečni_znesek_povzetek[[#This Row],[Koda G/K]],Stroški_po_elementih[Datum računa],"&gt;="&amp;O$3,Stroški_po_elementih[Datum računa],"&lt;="&amp;O$4)+SUMIFS(Drugo[Preverite količino],Drugo[Koda G/K],Mesečni_znesek_povzetek[[#This Row],[Koda G/K]],Drugo[Inicializirana je zahteva za preverjanje datuma],"&gt;="&amp;DATEVALUE(Mesečni_znesek_povzetek[[#Headers],[December]]&amp;" 1, "&amp;_xlfn.SINGLE(_LETO)),Drugo[Inicializirana je zahteva za preverjanje datuma],"&lt;="&amp;O$4)</f>
        <v>0</v>
      </c>
      <c r="P17" s="11">
        <f ca="1">SUM(Mesečni_znesek_povzetek[[#This Row],[Januar]:[December]])</f>
        <v>0</v>
      </c>
      <c r="Q17" s="17"/>
    </row>
    <row r="18" spans="2:17" ht="30" customHeight="1" x14ac:dyDescent="0.25">
      <c r="B18" s="8" t="s">
        <v>72</v>
      </c>
      <c r="C18" s="7"/>
      <c r="D18" s="22">
        <f ca="1">SUBTOTAL(109,Mesečni_znesek_povzetek[Januar])</f>
        <v>0</v>
      </c>
      <c r="E18" s="22">
        <f ca="1">SUBTOTAL(109,Mesečni_znesek_povzetek[Februar])</f>
        <v>0</v>
      </c>
      <c r="F18" s="22">
        <f ca="1">SUBTOTAL(109,Mesečni_znesek_povzetek[Marec])</f>
        <v>0</v>
      </c>
      <c r="G18" s="22">
        <f ca="1">SUBTOTAL(109,Mesečni_znesek_povzetek[Apr])</f>
        <v>0</v>
      </c>
      <c r="H18" s="22">
        <f ca="1">SUBTOTAL(109,Mesečni_znesek_povzetek[Maj])</f>
        <v>0</v>
      </c>
      <c r="I18" s="22">
        <f ca="1">SUBTOTAL(109,Mesečni_znesek_povzetek[Jun])</f>
        <v>0</v>
      </c>
      <c r="J18" s="22">
        <f ca="1">SUBTOTAL(109,Mesečni_znesek_povzetek[Julij])</f>
        <v>0</v>
      </c>
      <c r="K18" s="22">
        <f ca="1">SUBTOTAL(109,Mesečni_znesek_povzetek[Avgust])</f>
        <v>0</v>
      </c>
      <c r="L18" s="22">
        <f ca="1">SUBTOTAL(109,Mesečni_znesek_povzetek[September])</f>
        <v>0</v>
      </c>
      <c r="M18" s="22">
        <f ca="1">SUBTOTAL(109,Mesečni_znesek_povzetek[Oktober])</f>
        <v>0</v>
      </c>
      <c r="N18" s="22">
        <f ca="1">SUBTOTAL(109,Mesečni_znesek_povzetek[November])</f>
        <v>0</v>
      </c>
      <c r="O18" s="22">
        <f ca="1">SUBTOTAL(109,Mesečni_znesek_povzetek[December])</f>
        <v>0</v>
      </c>
      <c r="P18" s="22">
        <f ca="1">SUBTOTAL(109,Mesečni_znesek_povzetek[Vsota])</f>
        <v>0</v>
      </c>
      <c r="Q18" s="7"/>
    </row>
  </sheetData>
  <mergeCells count="1">
    <mergeCell ref="B2:Q2"/>
  </mergeCells>
  <dataValidations count="9">
    <dataValidation allowBlank="1" showInputMessage="1" showErrorMessage="1" prompt="Ustvarite povzetek mesečnih stroškov na tem delovnem listu. Vnesite podrobnosti v tabelo »Mesečni stroški«. S povezavami za premikanje v celicah B1 in C1 se premaknete na prejšnji in naslednji delovni list" sqref="A1" xr:uid="{00000000-0002-0000-0100-000000000000}"/>
    <dataValidation allowBlank="1" showInputMessage="1" showErrorMessage="1" prompt="Vnesite kodo glavne knjige v ta stolpec pod ta naslov." sqref="B5" xr:uid="{00000000-0002-0000-0100-000001000000}"/>
    <dataValidation allowBlank="1" showInputMessage="1" showErrorMessage="1" prompt="Vnesite naslova računa v ta stolpec pod ta naslov." sqref="C5" xr:uid="{00000000-0002-0000-0100-000002000000}"/>
    <dataValidation allowBlank="1" showInputMessage="1" showErrorMessage="1" prompt="Dejanski znesek za ta mesec je samodejno izračunan v tem stolpcu pod tem naslovom." sqref="D5:O5" xr:uid="{00000000-0002-0000-0100-000003000000}"/>
    <dataValidation allowBlank="1" showInputMessage="1" showErrorMessage="1" prompt="Skupni znesek je izračunan samodejno v tem stolpcu pod tem naslovom" sqref="P5" xr:uid="{00000000-0002-0000-0100-000004000000}"/>
    <dataValidation allowBlank="1" showInputMessage="1" showErrorMessage="1" prompt="Grafikon sparkline, ki ponazarja trend stroškov za 1 strošek v 12-mesečnem obdobju, je prikazan v tem stolpcu " sqref="Q5" xr:uid="{00000000-0002-0000-0100-000005000000}"/>
    <dataValidation allowBlank="1" showInputMessage="1" showErrorMessage="1" prompt="Povezava za premikanje je v tej celici. Izberite jo, če se želite premakniti na delovni list TEKOČE LETO – POVZETEK PRORAČUNA." sqref="B1" xr:uid="{00000000-0002-0000-0100-000006000000}"/>
    <dataValidation allowBlank="1" showInputMessage="1" showErrorMessage="1" prompt="Povezava za premikanje je v tej celici. Izberite jo, če se želite premakniti na delovni list STROŠKI PO ELEMENTIH" sqref="C1" xr:uid="{00000000-0002-0000-0100-000007000000}"/>
    <dataValidation allowBlank="1" showInputMessage="1" showErrorMessage="1" prompt="Naslov tega delovnega lista je v tej celici. Razčlenjevalnik za filtriranje tabele po naslovu računa je v celici B3. Ne brišite formul v celicah od D3 do Q4" sqref="B2:Q2" xr:uid="{00000000-0002-0000-0100-000008000000}"/>
  </dataValidations>
  <hyperlinks>
    <hyperlink ref="B1" location="'TL – POVZETEK PRORAČUNA'!A1" tooltip="Izberite, če se želite premakniti na delovni list TEKOČE LETO – POVZETEK PRORAČUNA." display="YTD BUDGET SUMMARY" xr:uid="{00000000-0004-0000-0100-000000000000}"/>
    <hyperlink ref="C1" location="'SEZNAM STROŠKOV'!A1" tooltip="Izberite, če se želite premakniti na delovni list STROŠKI PO ELEMENTIH." display="ITEMIZED EXPENSES" xr:uid="{00000000-0004-0000-0100-000001000000}"/>
  </hyperlinks>
  <printOptions horizontalCentered="1"/>
  <pageMargins left="0.4" right="0.4" top="0.4" bottom="0.6" header="0.3" footer="0.3"/>
  <pageSetup paperSize="9" scale="6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'POVZETEK MESEČNIH STROŠKOV'!D6:O6</xm:f>
              <xm:sqref>Q6</xm:sqref>
            </x14:sparkline>
            <x14:sparkline>
              <xm:f>'POVZETEK MESEČNIH STROŠKOV'!D7:O7</xm:f>
              <xm:sqref>Q7</xm:sqref>
            </x14:sparkline>
            <x14:sparkline>
              <xm:f>'POVZETEK MESEČNIH STROŠKOV'!D8:O8</xm:f>
              <xm:sqref>Q8</xm:sqref>
            </x14:sparkline>
            <x14:sparkline>
              <xm:f>'POVZETEK MESEČNIH STROŠKOV'!D9:O9</xm:f>
              <xm:sqref>Q9</xm:sqref>
            </x14:sparkline>
            <x14:sparkline>
              <xm:f>'POVZETEK MESEČNIH STROŠKOV'!D10:O10</xm:f>
              <xm:sqref>Q10</xm:sqref>
            </x14:sparkline>
            <x14:sparkline>
              <xm:f>'POVZETEK MESEČNIH STROŠKOV'!D11:O11</xm:f>
              <xm:sqref>Q11</xm:sqref>
            </x14:sparkline>
            <x14:sparkline>
              <xm:f>'POVZETEK MESEČNIH STROŠKOV'!D12:O12</xm:f>
              <xm:sqref>Q12</xm:sqref>
            </x14:sparkline>
            <x14:sparkline>
              <xm:f>'POVZETEK MESEČNIH STROŠKOV'!D13:O13</xm:f>
              <xm:sqref>Q13</xm:sqref>
            </x14:sparkline>
            <x14:sparkline>
              <xm:f>'POVZETEK MESEČNIH STROŠKOV'!D14:O14</xm:f>
              <xm:sqref>Q14</xm:sqref>
            </x14:sparkline>
            <x14:sparkline>
              <xm:f>'POVZETEK MESEČNIH STROŠKOV'!D15:O15</xm:f>
              <xm:sqref>Q15</xm:sqref>
            </x14:sparkline>
            <x14:sparkline>
              <xm:f>'POVZETEK MESEČNIH STROŠKOV'!D16:O16</xm:f>
              <xm:sqref>Q16</xm:sqref>
            </x14:sparkline>
            <x14:sparkline>
              <xm:f>'POVZETEK MESEČNIH STROŠKOV'!D17:O17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B1:J6"/>
  <sheetViews>
    <sheetView showGridLines="0" workbookViewId="0"/>
  </sheetViews>
  <sheetFormatPr defaultRowHeight="30" customHeight="1" x14ac:dyDescent="0.25"/>
  <cols>
    <col min="1" max="1" width="2.7109375" customWidth="1"/>
    <col min="2" max="2" width="18.28515625" customWidth="1"/>
    <col min="3" max="3" width="16.42578125" customWidth="1"/>
    <col min="4" max="4" width="12" customWidth="1"/>
    <col min="5" max="5" width="30" customWidth="1"/>
    <col min="6" max="6" width="15.28515625" bestFit="1" customWidth="1"/>
    <col min="7" max="7" width="30" customWidth="1"/>
    <col min="8" max="8" width="22.5703125" customWidth="1"/>
    <col min="9" max="9" width="14.7109375" customWidth="1"/>
    <col min="10" max="10" width="15.5703125" customWidth="1"/>
  </cols>
  <sheetData>
    <row r="1" spans="2:10" ht="15" customHeight="1" x14ac:dyDescent="0.25">
      <c r="B1" s="5" t="s">
        <v>0</v>
      </c>
      <c r="C1" s="5" t="s">
        <v>38</v>
      </c>
    </row>
    <row r="2" spans="2:10" ht="27.75" customHeight="1" thickBot="1" x14ac:dyDescent="0.3">
      <c r="B2" s="26" t="s">
        <v>23</v>
      </c>
      <c r="C2" s="26"/>
      <c r="D2" s="26"/>
      <c r="E2" s="26"/>
      <c r="F2" s="26"/>
      <c r="G2" s="26"/>
      <c r="H2" s="26"/>
      <c r="I2" s="26"/>
      <c r="J2" s="26"/>
    </row>
    <row r="3" spans="2:10" ht="75" customHeight="1" thickTop="1" x14ac:dyDescent="0.25">
      <c r="B3" s="25" t="s">
        <v>37</v>
      </c>
      <c r="C3" s="25"/>
      <c r="D3" s="25"/>
      <c r="E3" s="25"/>
      <c r="F3" s="25"/>
      <c r="G3" s="25" t="s">
        <v>46</v>
      </c>
      <c r="H3" s="25"/>
      <c r="I3" s="25"/>
      <c r="J3" s="25"/>
    </row>
    <row r="4" spans="2:10" ht="30" customHeight="1" x14ac:dyDescent="0.25">
      <c r="B4" s="10" t="s">
        <v>2</v>
      </c>
      <c r="C4" s="10" t="s">
        <v>39</v>
      </c>
      <c r="D4" s="10" t="s">
        <v>41</v>
      </c>
      <c r="E4" s="10" t="s">
        <v>42</v>
      </c>
      <c r="F4" s="10" t="s">
        <v>45</v>
      </c>
      <c r="G4" s="10" t="s">
        <v>47</v>
      </c>
      <c r="H4" s="10" t="s">
        <v>50</v>
      </c>
      <c r="I4" s="10" t="s">
        <v>53</v>
      </c>
      <c r="J4" s="10" t="s">
        <v>56</v>
      </c>
    </row>
    <row r="5" spans="2:10" ht="30" customHeight="1" x14ac:dyDescent="0.25">
      <c r="B5" s="13">
        <v>1000</v>
      </c>
      <c r="C5" s="14" t="s">
        <v>40</v>
      </c>
      <c r="D5" s="15">
        <v>100</v>
      </c>
      <c r="E5" t="s">
        <v>43</v>
      </c>
      <c r="F5" s="19">
        <v>750.75</v>
      </c>
      <c r="G5" t="s">
        <v>48</v>
      </c>
      <c r="H5" t="s">
        <v>51</v>
      </c>
      <c r="I5" t="s">
        <v>54</v>
      </c>
      <c r="J5" s="14" t="s">
        <v>40</v>
      </c>
    </row>
    <row r="6" spans="2:10" ht="30" customHeight="1" x14ac:dyDescent="0.25">
      <c r="B6" s="13">
        <v>7000</v>
      </c>
      <c r="C6" s="14" t="s">
        <v>40</v>
      </c>
      <c r="D6" s="15">
        <v>101</v>
      </c>
      <c r="E6" t="s">
        <v>44</v>
      </c>
      <c r="F6" s="11">
        <v>2500</v>
      </c>
      <c r="G6" t="s">
        <v>49</v>
      </c>
      <c r="H6" t="s">
        <v>52</v>
      </c>
      <c r="I6" t="s">
        <v>55</v>
      </c>
      <c r="J6" s="14" t="s">
        <v>40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Ustvarite stroške po elementih na tem delovnem listu. Vnesite podrobnosti v tabelo »Stroški po elementih«. s povezavami za premikanje v celicah od B1 in C1 se premaknete na prejšnji in naslednji delovni list" sqref="A1" xr:uid="{00000000-0002-0000-0200-000000000000}"/>
    <dataValidation allowBlank="1" showInputMessage="1" showErrorMessage="1" prompt="Vnesite kodo glavne knjige v ta stolpec pod ta naslov." sqref="B4" xr:uid="{00000000-0002-0000-0200-000001000000}"/>
    <dataValidation allowBlank="1" showInputMessage="1" showErrorMessage="1" prompt="Vnesite datum fakture v ta stolpec pod ta naslov." sqref="C4" xr:uid="{00000000-0002-0000-0200-000002000000}"/>
    <dataValidation allowBlank="1" showInputMessage="1" showErrorMessage="1" prompt="V ta stolpec pod ta naslov vnesite številko računa." sqref="D4" xr:uid="{00000000-0002-0000-0200-000003000000}"/>
    <dataValidation allowBlank="1" showInputMessage="1" showErrorMessage="1" prompt="Vnesite ime »Zahtevala oseba« v ta stolpec pod ta naslov." sqref="E4" xr:uid="{00000000-0002-0000-0200-000004000000}"/>
    <dataValidation allowBlank="1" showInputMessage="1" showErrorMessage="1" prompt="Vnesite znesek računa v ta stolpec pod ta naslov." sqref="F4" xr:uid="{00000000-0002-0000-0200-000005000000}"/>
    <dataValidation allowBlank="1" showInputMessage="1" showErrorMessage="1" prompt="Vnesite ime prejemnika plačnika v ta stolpec pod za naslov." sqref="G4" xr:uid="{00000000-0002-0000-0200-000006000000}"/>
    <dataValidation allowBlank="1" showInputMessage="1" showErrorMessage="1" prompt="Vnesite namen »Uporaba čeka« v ta stolpec pod ta naslov." sqref="H4" xr:uid="{00000000-0002-0000-0200-000007000000}"/>
    <dataValidation allowBlank="1" showInputMessage="1" showErrorMessage="1" prompt="Vnesite način distribucije v ta stolpec pod ta naslov." sqref="I4" xr:uid="{00000000-0002-0000-0200-000008000000}"/>
    <dataValidation allowBlank="1" showInputMessage="1" showErrorMessage="1" prompt="Vnesite datum datoteke v ta stolpec pod ta naslov." sqref="J4" xr:uid="{00000000-0002-0000-0200-000009000000}"/>
    <dataValidation allowBlank="1" showInputMessage="1" showErrorMessage="1" prompt="Naslov tega delovnega lista je v tej celici. Razčlenjevalnik za filtriranje tabele po vrednosti »Zahtevala oseba« je v celici B3, razčlenjevalnik za filtriranje tabele po vrednosti »Prejemnik plačila« pa je v celici G3." sqref="B2:J2" xr:uid="{00000000-0002-0000-0200-00000A000000}"/>
    <dataValidation allowBlank="1" showInputMessage="1" showErrorMessage="1" prompt="Povezava za premikanje. Izberite jo, če se želite premakniti na delovni list POVZETEK MESEČNIH STROŠKOV." sqref="B1" xr:uid="{00000000-0002-0000-0200-00000B000000}"/>
    <dataValidation allowBlank="1" showInputMessage="1" showErrorMessage="1" prompt="Povezava za premikanje je v tej celici. Izberite jo, če se želite premakniti na delovni list DOBRODELNO IN SPONZORSTVA" sqref="C1" xr:uid="{00000000-0002-0000-0200-00000C000000}"/>
  </dataValidations>
  <hyperlinks>
    <hyperlink ref="B1" location="'POVZETEK MESEČNIH STROŠKOV'!A1" tooltip="Izberite, če se želite premakniti na delovni list POVZETEK MESEČNIH STROŠKOV." display="MONTHLY EXPENSES SUMMARY" xr:uid="{00000000-0004-0000-0200-000000000000}"/>
    <hyperlink ref="C1" location="'DOBRODELNO IN SPONZORSTVA'!A1" tooltip="Izberite, če se želite premakniti na delovni list DOBRODELNO IN SPONZORSTVA." display="DOBRODELNO IN SPONZORSTVA" xr:uid="{00000000-0004-0000-0200-000001000000}"/>
  </hyperlinks>
  <printOptions horizontalCentered="1"/>
  <pageMargins left="0.4" right="0.4" top="0.4" bottom="0.6" header="0.3" footer="0.3"/>
  <pageSetup paperSize="9" scale="77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6"/>
  <sheetViews>
    <sheetView showGridLines="0" workbookViewId="0"/>
  </sheetViews>
  <sheetFormatPr defaultRowHeight="30" customHeight="1" x14ac:dyDescent="0.25"/>
  <cols>
    <col min="1" max="1" width="2.7109375" customWidth="1"/>
    <col min="2" max="2" width="18.7109375" customWidth="1"/>
    <col min="3" max="3" width="24.42578125" customWidth="1"/>
    <col min="4" max="4" width="28.7109375" customWidth="1"/>
    <col min="5" max="5" width="17.28515625" customWidth="1"/>
    <col min="6" max="6" width="17.42578125" customWidth="1"/>
    <col min="7" max="7" width="27" customWidth="1"/>
    <col min="8" max="8" width="16.5703125" customWidth="1"/>
    <col min="9" max="9" width="21.7109375" customWidth="1"/>
    <col min="10" max="10" width="15.42578125" customWidth="1"/>
    <col min="11" max="11" width="15.28515625" customWidth="1"/>
    <col min="12" max="12" width="11.7109375" customWidth="1"/>
  </cols>
  <sheetData>
    <row r="1" spans="2:12" ht="15" customHeight="1" x14ac:dyDescent="0.25">
      <c r="B1" s="5" t="s">
        <v>23</v>
      </c>
      <c r="C1" s="4"/>
    </row>
    <row r="2" spans="2:12" ht="24.75" customHeight="1" thickBot="1" x14ac:dyDescent="0.4">
      <c r="B2" s="28" t="s">
        <v>38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75" customHeight="1" thickTop="1" x14ac:dyDescent="0.25">
      <c r="B3" s="27" t="s">
        <v>37</v>
      </c>
      <c r="C3" s="27"/>
      <c r="D3" s="27"/>
      <c r="E3" s="27"/>
      <c r="F3" s="27"/>
      <c r="G3" s="27" t="s">
        <v>46</v>
      </c>
      <c r="H3" s="27"/>
      <c r="I3" s="27"/>
      <c r="J3" s="27"/>
      <c r="K3" s="27"/>
      <c r="L3" s="27"/>
    </row>
    <row r="4" spans="2:12" ht="30" customHeight="1" x14ac:dyDescent="0.25">
      <c r="B4" s="10" t="s">
        <v>2</v>
      </c>
      <c r="C4" s="10" t="s">
        <v>57</v>
      </c>
      <c r="D4" s="10" t="s">
        <v>42</v>
      </c>
      <c r="E4" s="10" t="s">
        <v>59</v>
      </c>
      <c r="F4" s="10" t="s">
        <v>60</v>
      </c>
      <c r="G4" s="10" t="s">
        <v>47</v>
      </c>
      <c r="H4" s="10" t="s">
        <v>63</v>
      </c>
      <c r="I4" s="10" t="s">
        <v>66</v>
      </c>
      <c r="J4" s="10" t="s">
        <v>69</v>
      </c>
      <c r="K4" s="10" t="s">
        <v>53</v>
      </c>
      <c r="L4" s="10" t="s">
        <v>56</v>
      </c>
    </row>
    <row r="5" spans="2:12" ht="30" customHeight="1" x14ac:dyDescent="0.25">
      <c r="B5" s="13">
        <v>12000</v>
      </c>
      <c r="C5" s="14" t="s">
        <v>40</v>
      </c>
      <c r="D5" s="20" t="s">
        <v>58</v>
      </c>
      <c r="E5" s="18">
        <v>1000</v>
      </c>
      <c r="F5" s="11">
        <v>12</v>
      </c>
      <c r="G5" t="s">
        <v>61</v>
      </c>
      <c r="H5" t="s">
        <v>64</v>
      </c>
      <c r="I5" t="s">
        <v>67</v>
      </c>
      <c r="J5" t="s">
        <v>70</v>
      </c>
      <c r="K5" t="s">
        <v>71</v>
      </c>
      <c r="L5" s="14" t="s">
        <v>40</v>
      </c>
    </row>
    <row r="6" spans="2:12" ht="30" customHeight="1" x14ac:dyDescent="0.25">
      <c r="B6" s="13">
        <v>11000</v>
      </c>
      <c r="C6" s="14" t="s">
        <v>40</v>
      </c>
      <c r="D6" s="20" t="s">
        <v>58</v>
      </c>
      <c r="E6" s="11">
        <v>2500</v>
      </c>
      <c r="F6" s="11">
        <v>0</v>
      </c>
      <c r="G6" t="s">
        <v>62</v>
      </c>
      <c r="H6" t="s">
        <v>65</v>
      </c>
      <c r="I6" t="s">
        <v>68</v>
      </c>
      <c r="J6" t="s">
        <v>65</v>
      </c>
      <c r="K6" t="s">
        <v>71</v>
      </c>
      <c r="L6" s="14" t="s">
        <v>40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Ustvarite seznam »Dobrodelno in sponzorstva« na tem delovnem listu. Vnesite podrobnosti v tabelo »Drugo«. Če se želite premakniti na delovni list »Stroški po elementih«, izberite celico B1." sqref="A1" xr:uid="{00000000-0002-0000-0300-000000000000}"/>
    <dataValidation allowBlank="1" showInputMessage="1" showErrorMessage="1" prompt="Vnesite kodo glavne knjige v ta stolpec pod ta naslov." sqref="B4" xr:uid="{00000000-0002-0000-0300-000001000000}"/>
    <dataValidation allowBlank="1" showInputMessage="1" showErrorMessage="1" prompt="Vrednost »Datum inicializacije zahteve čeka« je v tem stolpcu pod tem naslovom." sqref="C4" xr:uid="{00000000-0002-0000-0300-000002000000}"/>
    <dataValidation allowBlank="1" showInputMessage="1" showErrorMessage="1" prompt="Vnesite ime »Zahtevala oseba« v ta stolpec pod ta naslov." sqref="D4" xr:uid="{00000000-0002-0000-0300-000003000000}"/>
    <dataValidation allowBlank="1" showInputMessage="1" showErrorMessage="1" prompt="Vnesite znesek računa v ta stolpec pod ta naslov." sqref="E4" xr:uid="{00000000-0002-0000-0300-000004000000}"/>
    <dataValidation allowBlank="1" showInputMessage="1" showErrorMessage="1" prompt="Vnesite vrednost »Prispevek prejšnje leto« v ta stolpec pod ta naslov." sqref="F4" xr:uid="{00000000-0002-0000-0300-000005000000}"/>
    <dataValidation allowBlank="1" showInputMessage="1" showErrorMessage="1" prompt="Vnesite ime prejemnika plačnika v ta stolpec pod za naslov." sqref="G4" xr:uid="{00000000-0002-0000-0300-000006000000}"/>
    <dataValidation allowBlank="1" showInputMessage="1" showErrorMessage="1" prompt="Vnesite namen uporabe v ta stolpec pod ta naslov." sqref="H4" xr:uid="{00000000-0002-0000-0300-000007000000}"/>
    <dataValidation allowBlank="1" showInputMessage="1" showErrorMessage="1" prompt="V ta stolpec pod ta naslov ime osebe, ki je vsebino potrdila." sqref="I4" xr:uid="{00000000-0002-0000-0300-000008000000}"/>
    <dataValidation allowBlank="1" showInputMessage="1" showErrorMessage="1" prompt="V ta stolpec pod ta naslov vnesite kategorijo." sqref="J4" xr:uid="{00000000-0002-0000-0300-000009000000}"/>
    <dataValidation allowBlank="1" showInputMessage="1" showErrorMessage="1" prompt="Vnesite način distribucije v ta stolpec pod ta naslov." sqref="K4" xr:uid="{00000000-0002-0000-0300-00000A000000}"/>
    <dataValidation allowBlank="1" showInputMessage="1" showErrorMessage="1" prompt="Vnesite datum datoteke v ta stolpec pod ta naslov." sqref="L4" xr:uid="{00000000-0002-0000-0300-00000B000000}"/>
    <dataValidation allowBlank="1" showInputMessage="1" showErrorMessage="1" prompt="Povezava za premikanje. Izberite jo, če se želite premakniti na delovni list STROŠKI PO ELEMENTIH." sqref="B1" xr:uid="{00000000-0002-0000-0300-00000C000000}"/>
    <dataValidation allowBlank="1" showInputMessage="1" showErrorMessage="1" prompt="Naslov tega delovnega lista je v tej celici. Razčlenjevalnik za filtriranje tabele po vrednosti »Zahtevala oseba« je v celici B3, razčlenjevalnik za filtriranje tabele po vrednosti »Prejemnik plačila« pa je v celici G3." sqref="B2:L2" xr:uid="{00000000-0002-0000-0300-00000D000000}"/>
  </dataValidations>
  <hyperlinks>
    <hyperlink ref="B1" location="'SEZNAM STROŠKOV'!A1" tooltip="Izberite, če se želite premakniti na delovni list STROŠKI PO ELEMENTIH." display="ITEMIZED EXPENSES" xr:uid="{00000000-0004-0000-0300-000000000000}"/>
  </hyperlinks>
  <printOptions horizontalCentered="1"/>
  <pageMargins left="0.4" right="0.4" top="0.4" bottom="0.6" header="0.3" footer="0.3"/>
  <pageSetup paperSize="9" scale="66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10</vt:i4>
      </vt:variant>
    </vt:vector>
  </HeadingPairs>
  <TitlesOfParts>
    <vt:vector size="14" baseType="lpstr">
      <vt:lpstr>TL – POVZETEK PRORAČUNA</vt:lpstr>
      <vt:lpstr>POVZETEK MESEČNIH STROŠKOV</vt:lpstr>
      <vt:lpstr>SEZNAM STROŠKOV</vt:lpstr>
      <vt:lpstr>DOBRODELNO IN SPONZORSTVA</vt:lpstr>
      <vt:lpstr>_LETO</vt:lpstr>
      <vt:lpstr>Naslov1</vt:lpstr>
      <vt:lpstr>Naslov2</vt:lpstr>
      <vt:lpstr>Naslov3</vt:lpstr>
      <vt:lpstr>Naslov4</vt:lpstr>
      <vt:lpstr>ObmočjeNaslovaVrstice1..G2</vt:lpstr>
      <vt:lpstr>'DOBRODELNO IN SPONZORSTVA'!Tiskanje_naslovov</vt:lpstr>
      <vt:lpstr>'POVZETEK MESEČNIH STROŠKOV'!Tiskanje_naslovov</vt:lpstr>
      <vt:lpstr>'SEZNAM STROŠKOV'!Tiskanje_naslovov</vt:lpstr>
      <vt:lpstr>'TL – POVZETEK PRORAČUNA'!Tiskanje_naslovov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2018-01-30T03:07:15Z</dcterms:created>
  <dcterms:modified xsi:type="dcterms:W3CDTF">2019-04-30T11:24:46Z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