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7"/>
  <workbookPr codeName="ThisWorkbook"/>
  <mc:AlternateContent xmlns:mc="http://schemas.openxmlformats.org/markup-compatibility/2006">
    <mc:Choice Requires="x15">
      <x15ac:absPath xmlns:x15ac="http://schemas.microsoft.com/office/spreadsheetml/2010/11/ac" url="C:\Users\admin\Desktop\"/>
    </mc:Choice>
  </mc:AlternateContent>
  <bookViews>
    <workbookView xWindow="0" yWindow="0" windowWidth="21600" windowHeight="8325" xr2:uid="{00000000-000D-0000-FFFF-FFFF00000000}"/>
  </bookViews>
  <sheets>
    <sheet name="ZAČETEK" sheetId="2" r:id="rId1"/>
    <sheet name="ORODJE ZA PRIPRAVO PRORAČUNA" sheetId="1" r:id="rId2"/>
  </sheets>
  <definedNames>
    <definedName name="Davčna_stopnja">'ORODJE ZA PRIPRAVO PRORAČUNA'!$C$8</definedName>
    <definedName name="Donosnost_prihodkov">'ORODJE ZA PRIPRAVO PRORAČUNA'!$C$7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8" i="1" l="1"/>
  <c r="C43" i="1" l="1"/>
  <c r="D22" i="1" l="1"/>
  <c r="E22" i="1"/>
  <c r="F22" i="1"/>
  <c r="C14" i="1"/>
  <c r="C37" i="1" s="1"/>
  <c r="E29" i="1" l="1"/>
  <c r="E30" i="1" s="1"/>
  <c r="D29" i="1"/>
  <c r="E33" i="1"/>
  <c r="C38" i="1"/>
  <c r="F29" i="1"/>
  <c r="F30" i="1" s="1"/>
  <c r="E36" i="1" l="1"/>
  <c r="D30" i="1"/>
  <c r="D33" i="1" s="1"/>
  <c r="D34" i="1" s="1"/>
  <c r="D35" i="1" s="1"/>
  <c r="D36" i="1"/>
  <c r="E34" i="1"/>
  <c r="E35" i="1" s="1"/>
  <c r="E37" i="1" s="1"/>
  <c r="F33" i="1"/>
  <c r="F36" i="1"/>
  <c r="D37" i="1" l="1"/>
  <c r="D38" i="1" s="1"/>
  <c r="E38" i="1" s="1"/>
  <c r="F34" i="1"/>
  <c r="F35" i="1" s="1"/>
  <c r="F37" i="1" s="1"/>
  <c r="C42" i="1" l="1"/>
  <c r="C41" i="1"/>
</calcChain>
</file>

<file path=xl/sharedStrings.xml><?xml version="1.0" encoding="utf-8"?>
<sst xmlns="http://schemas.openxmlformats.org/spreadsheetml/2006/main" count="73" uniqueCount="61">
  <si>
    <t>O TEJ PREDLOGI</t>
  </si>
  <si>
    <t>Vnesite ime podjetja in datum.</t>
  </si>
  <si>
    <t xml:space="preserve">Opomba:  </t>
  </si>
  <si>
    <t>Dodatna navodila so na voljo v stolpcu A na delovnem listu ORODJE ZA PRIPRAVO PRORAČUNA. To besedilo je bilo skrito namenoma. Če želite besedilo premakniti, izberite stolpec A, nato izberite še IZBRIŠI. Če želite besedilo razkriti, izberite stolpec A, nato zamenjajte barvo pisave.</t>
  </si>
  <si>
    <t>Če želite izvedeti več o tabelah na delovnem list, znotraj tabele pritisnite SHIFT in F10, izberite možnost TABELA, nato pa izberite NADOMESTNO BESEDILO.</t>
  </si>
  <si>
    <t>Na tem delovnem listu ustvarite proračun za spletno mesto. Koristna navodila za uporabo tega delovnega lista najdete v celicah v tem stolpcu. Puščica dol za začetek dela.</t>
  </si>
  <si>
    <t>Ime podjetja vnesite v celico na desni.</t>
  </si>
  <si>
    <t>Naslov tega delovnega lista je v celici na desni strani.</t>
  </si>
  <si>
    <t>Datum vnesite v celico na desni.</t>
  </si>
  <si>
    <t>Namig je v celici na desni.</t>
  </si>
  <si>
    <t>Podrobnosti vnesite v tabelo »Stopnja«, ki se začne v celici na desni. Naslednje navodilo je v celici A10.</t>
  </si>
  <si>
    <t>Vrednosti so samodejno izračunane v tabeli »Skupni zneski«, ki se začne v celici na desni. Naslednje navodilo je v celici A40.</t>
  </si>
  <si>
    <t>Ime podjetja</t>
  </si>
  <si>
    <t>Orodje za pripravo proračuna za spletno mesto</t>
  </si>
  <si>
    <t>Datum</t>
  </si>
  <si>
    <t>V sivih celicah so izračuni, ki jih ne smete spreminjati.</t>
  </si>
  <si>
    <t>Podatki podjetja</t>
  </si>
  <si>
    <t>Zahtevana stopnja donosa</t>
  </si>
  <si>
    <t>Davčna stopnja</t>
  </si>
  <si>
    <t>Začetna naložba za spletno mesto</t>
  </si>
  <si>
    <t>Strojna oprema (npr. strežniki)</t>
  </si>
  <si>
    <t>Programska oprema (npr. programska oprema za katalog za elektronsko poslovanje)</t>
  </si>
  <si>
    <t>Razvoj (npr. načrtovanje in razvoj spletnega mesta drugih izdelovalcev)</t>
  </si>
  <si>
    <t>Skupaj začetna investicija</t>
  </si>
  <si>
    <t>Koristi spletnega mesta</t>
  </si>
  <si>
    <t>Neposredna prodaja</t>
  </si>
  <si>
    <t>Povečana prodaja kot rezultat učinkovitejše promocije/učinkovitejšega dela prodajalcev</t>
  </si>
  <si>
    <t>Povečana prodaja kot rezultat povečanega sodelovanja partnerjev</t>
  </si>
  <si>
    <t>Manjši stroški potovanj</t>
  </si>
  <si>
    <t>Manjši stroški storitev za stranke</t>
  </si>
  <si>
    <t>Skupaj koristi</t>
  </si>
  <si>
    <t>Stroški (brez začetnih investicij)</t>
  </si>
  <si>
    <t>Stroški prodaje</t>
  </si>
  <si>
    <t>Vzdrževanje</t>
  </si>
  <si>
    <t>Vodenje projektov, podpora uporabnikom</t>
  </si>
  <si>
    <t>Spletno oglaševanje, registracija mehanizma za iskanje</t>
  </si>
  <si>
    <t>Amortizacija naložb (izračun uporabi obdobje treh let)</t>
  </si>
  <si>
    <t>Skupaj stroški</t>
  </si>
  <si>
    <t>Skupni zneski</t>
  </si>
  <si>
    <t>Čisti dobiček (stroški)</t>
  </si>
  <si>
    <t>Davek</t>
  </si>
  <si>
    <t>Dobiček po obračunu davkov</t>
  </si>
  <si>
    <t>Ponovno dodana amortizacija</t>
  </si>
  <si>
    <t>Denarni tok</t>
  </si>
  <si>
    <t>Kumulativni denarni tok</t>
  </si>
  <si>
    <t>Metrika ocenjevanja</t>
  </si>
  <si>
    <t>Neto sedanja vrednost (NPV)</t>
  </si>
  <si>
    <t>Notranja stopnja donosnosti (IRR)</t>
  </si>
  <si>
    <t>Obdobje povračila naložbe (v letih)</t>
  </si>
  <si>
    <t>Stopnja</t>
  </si>
  <si>
    <t>LETO</t>
  </si>
  <si>
    <t>Vrednosti</t>
  </si>
  <si>
    <t>1</t>
  </si>
  <si>
    <t>2</t>
  </si>
  <si>
    <t>3</t>
  </si>
  <si>
    <t>Spremljajte začetno investicijo na spletnem mestu, njene koristi in stroški z orodje za pripravo proračuna za spletno mesto.</t>
  </si>
  <si>
    <t>Podrobnosti vnesite v tabelo za začetna investicija, ki se začne v celici na desni. Naslednje navodilo je v celici A16.</t>
  </si>
  <si>
    <t>Podrobnosti vnesite v tabelo za koristi, ki se začne v celici na desni. Naslednje navodilo je v celici A24.</t>
  </si>
  <si>
    <t>Podrobnosti vnesite v tabelo za stroški, ki se začne v celici na desni. Vrednost v celicah s formulami so samodejno izračunane. Naslednje navodilo je v celici A32.</t>
  </si>
  <si>
    <t>Vnesite podrobnosti v tabele – skupni zneski in metrika ocenjevanja bo samodejno izračunana.</t>
  </si>
  <si>
    <t>Metrika ocenjevanja je samodejno izračunana v tabeli za metrika, ki se začne v celici na desni.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</si>
</sst>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0.00\ &quot;€&quot;;[Red]\-#,##0.00\ &quot;€&quot;"/>
    <numFmt numFmtId="42" formatCode="_-* #,##0\ &quot;€&quot;_-;\-* #,##0\ &quot;€&quot;_-;_-* &quot;-&quot;\ &quot;€&quot;_-;_-@_-"/>
    <numFmt numFmtId="44" formatCode="_-* #,##0.00\ &quot;€&quot;_-;\-* #,##0.00\ &quot;€&quot;_-;_-* &quot;-&quot;??\ &quot;€&quot;_-;_-@_-"/>
    <numFmt numFmtId="164" formatCode="_(* #,##0_);_(* \(#,##0\);_(* &quot;-&quot;_);_(@_)"/>
    <numFmt numFmtId="165" formatCode="_(* #,##0.00_);_(* \(#,##0.00\);_(* &quot;-&quot;??_);_(@_)"/>
  </numFmts>
  <fonts count="20" x14ac:knownFonts="1">
    <font>
      <sz val="11"/>
      <color theme="1"/>
      <name val="Calibri"/>
      <family val="2"/>
      <scheme val="minor"/>
    </font>
    <font>
      <sz val="18"/>
      <color theme="3"/>
      <name val="Arial"/>
      <family val="2"/>
      <scheme val="major"/>
    </font>
    <font>
      <sz val="11"/>
      <color theme="3"/>
      <name val="Arial"/>
      <family val="2"/>
      <scheme val="major"/>
    </font>
    <font>
      <sz val="16"/>
      <color theme="3"/>
      <name val="Arial"/>
      <family val="2"/>
      <scheme val="major"/>
    </font>
    <font>
      <b/>
      <sz val="11"/>
      <color theme="1" tint="0.14996795556505021"/>
      <name val="Arial"/>
      <family val="2"/>
      <scheme val="major"/>
    </font>
    <font>
      <sz val="11"/>
      <color theme="0"/>
      <name val="Calibri"/>
      <family val="2"/>
      <scheme val="minor"/>
    </font>
    <font>
      <sz val="11"/>
      <color theme="5" tint="-0.499984740745262"/>
      <name val="Calibri"/>
      <family val="2"/>
      <scheme val="minor"/>
    </font>
    <font>
      <b/>
      <sz val="16"/>
      <color theme="0"/>
      <name val="Arial"/>
      <family val="2"/>
      <scheme val="major"/>
    </font>
    <font>
      <sz val="11"/>
      <color theme="1"/>
      <name val="Calibri"/>
      <family val="2"/>
      <scheme val="minor"/>
    </font>
    <font>
      <b/>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s>
  <fills count="38">
    <fill>
      <patternFill patternType="none"/>
    </fill>
    <fill>
      <patternFill patternType="gray125"/>
    </fill>
    <fill>
      <patternFill patternType="solid">
        <fgColor theme="0" tint="-0.249977111117893"/>
        <bgColor indexed="64"/>
      </patternFill>
    </fill>
    <fill>
      <patternFill patternType="solid">
        <fgColor theme="5"/>
        <bgColor indexed="64"/>
      </patternFill>
    </fill>
    <fill>
      <patternFill patternType="solid">
        <fgColor theme="1" tint="0.34998626667073579"/>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5" tint="0.39994506668294322"/>
      </left>
      <right/>
      <top style="thin">
        <color theme="5" tint="0.39994506668294322"/>
      </top>
      <bottom style="thin">
        <color theme="5" tint="0.39994506668294322"/>
      </bottom>
      <diagonal/>
    </border>
    <border>
      <left/>
      <right style="thin">
        <color theme="5" tint="0.39994506668294322"/>
      </right>
      <top style="thin">
        <color theme="5" tint="0.39994506668294322"/>
      </top>
      <bottom style="thin">
        <color theme="5" tint="0.39994506668294322"/>
      </bottom>
      <diagonal/>
    </border>
    <border>
      <left style="thin">
        <color theme="5" tint="0.39994506668294322"/>
      </left>
      <right/>
      <top style="thin">
        <color theme="5" tint="0.39994506668294322"/>
      </top>
      <bottom/>
      <diagonal/>
    </border>
    <border>
      <left/>
      <right style="thin">
        <color theme="5" tint="0.39994506668294322"/>
      </right>
      <top style="thin">
        <color theme="5" tint="0.3999450666829432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1" fillId="0" borderId="1" applyNumberFormat="0" applyFill="0" applyProtection="0">
      <alignment horizontal="left" vertical="center"/>
    </xf>
    <xf numFmtId="0" fontId="3" fillId="0" borderId="2" applyNumberFormat="0" applyFill="0" applyProtection="0">
      <alignment horizontal="left" vertical="center"/>
    </xf>
    <xf numFmtId="0" fontId="2" fillId="0" borderId="3" applyNumberFormat="0" applyFill="0" applyProtection="0">
      <alignment horizontal="left" vertical="center"/>
    </xf>
    <xf numFmtId="0" fontId="4" fillId="3" borderId="0" applyNumberFormat="0" applyBorder="0" applyProtection="0">
      <alignment horizontal="left" vertical="center"/>
    </xf>
    <xf numFmtId="165" fontId="8" fillId="0" borderId="0" applyFont="0" applyFill="0" applyBorder="0" applyAlignment="0" applyProtection="0"/>
    <xf numFmtId="164" fontId="8"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xf numFmtId="9" fontId="8" fillId="0" borderId="0" applyFont="0" applyFill="0" applyBorder="0" applyAlignment="0" applyProtection="0"/>
    <xf numFmtId="0" fontId="1" fillId="0" borderId="0" applyNumberFormat="0" applyFill="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3" fillId="10" borderId="9" applyNumberFormat="0" applyAlignment="0" applyProtection="0"/>
    <xf numFmtId="0" fontId="14" fillId="11" borderId="10" applyNumberFormat="0" applyAlignment="0" applyProtection="0"/>
    <xf numFmtId="0" fontId="15" fillId="11" borderId="9" applyNumberFormat="0" applyAlignment="0" applyProtection="0"/>
    <xf numFmtId="0" fontId="16" fillId="0" borderId="11" applyNumberFormat="0" applyFill="0" applyAlignment="0" applyProtection="0"/>
    <xf numFmtId="0" fontId="17" fillId="12" borderId="12" applyNumberFormat="0" applyAlignment="0" applyProtection="0"/>
    <xf numFmtId="0" fontId="18" fillId="0" borderId="0" applyNumberFormat="0" applyFill="0" applyBorder="0" applyAlignment="0" applyProtection="0"/>
    <xf numFmtId="0" fontId="8" fillId="13" borderId="13" applyNumberFormat="0" applyFont="0" applyAlignment="0" applyProtection="0"/>
    <xf numFmtId="0" fontId="19" fillId="0" borderId="0" applyNumberFormat="0" applyFill="0" applyBorder="0" applyAlignment="0" applyProtection="0"/>
    <xf numFmtId="0" fontId="9" fillId="0" borderId="14" applyNumberFormat="0" applyFill="0" applyAlignment="0" applyProtection="0"/>
    <xf numFmtId="0" fontId="5"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5"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5"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5"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29" borderId="0" applyNumberFormat="0" applyBorder="0" applyAlignment="0" applyProtection="0"/>
    <xf numFmtId="0" fontId="5"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33" borderId="0" applyNumberFormat="0" applyBorder="0" applyAlignment="0" applyProtection="0"/>
    <xf numFmtId="0" fontId="5" fillId="34"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cellStyleXfs>
  <cellXfs count="26">
    <xf numFmtId="0" fontId="0" fillId="0" borderId="0" xfId="0"/>
    <xf numFmtId="10" fontId="0" fillId="0" borderId="0" xfId="0" applyNumberFormat="1"/>
    <xf numFmtId="0" fontId="1" fillId="0" borderId="1" xfId="1">
      <alignment horizontal="left" vertical="center"/>
    </xf>
    <xf numFmtId="0" fontId="3" fillId="0" borderId="2" xfId="2">
      <alignment horizontal="left" vertical="center"/>
    </xf>
    <xf numFmtId="0" fontId="2" fillId="0" borderId="3" xfId="3">
      <alignment horizontal="left" vertical="center"/>
    </xf>
    <xf numFmtId="0" fontId="4" fillId="3" borderId="0" xfId="4">
      <alignment horizontal="left" vertical="center"/>
    </xf>
    <xf numFmtId="0" fontId="0" fillId="0" borderId="0" xfId="0" applyAlignment="1">
      <alignment wrapText="1"/>
    </xf>
    <xf numFmtId="0" fontId="0" fillId="0" borderId="5" xfId="0" applyBorder="1"/>
    <xf numFmtId="9" fontId="0" fillId="0" borderId="6" xfId="0" applyNumberFormat="1" applyBorder="1"/>
    <xf numFmtId="2" fontId="0" fillId="0" borderId="0" xfId="0" applyNumberFormat="1"/>
    <xf numFmtId="0" fontId="0" fillId="0" borderId="7" xfId="0" applyBorder="1"/>
    <xf numFmtId="9" fontId="0" fillId="0" borderId="8" xfId="0" applyNumberFormat="1" applyBorder="1"/>
    <xf numFmtId="0" fontId="0" fillId="5" borderId="0" xfId="0" applyFill="1"/>
    <xf numFmtId="0" fontId="5" fillId="0" borderId="0" xfId="0" applyFont="1"/>
    <xf numFmtId="0" fontId="6" fillId="5" borderId="0" xfId="0" applyFont="1" applyFill="1"/>
    <xf numFmtId="0" fontId="7" fillId="6" borderId="2" xfId="2" applyFont="1" applyFill="1" applyAlignment="1">
      <alignment horizontal="center" vertical="center"/>
    </xf>
    <xf numFmtId="0" fontId="8" fillId="0" borderId="0" xfId="0" applyFont="1" applyAlignment="1">
      <alignment vertical="center"/>
    </xf>
    <xf numFmtId="0" fontId="8" fillId="0" borderId="0" xfId="0" applyFont="1" applyAlignment="1">
      <alignment vertical="center" wrapText="1"/>
    </xf>
    <xf numFmtId="0" fontId="9" fillId="0" borderId="0" xfId="0" applyFont="1" applyAlignment="1">
      <alignment vertical="center" wrapText="1"/>
    </xf>
    <xf numFmtId="0" fontId="8" fillId="0" borderId="0" xfId="0" applyFont="1"/>
    <xf numFmtId="14" fontId="2" fillId="0" borderId="3" xfId="3" applyNumberFormat="1">
      <alignment horizontal="left" vertical="center"/>
    </xf>
    <xf numFmtId="0" fontId="0" fillId="0" borderId="0" xfId="0" applyAlignment="1">
      <alignment vertical="center" wrapText="1"/>
    </xf>
    <xf numFmtId="8" fontId="0" fillId="4" borderId="4" xfId="0" applyNumberFormat="1" applyFill="1" applyBorder="1"/>
    <xf numFmtId="8" fontId="0" fillId="0" borderId="0" xfId="0" applyNumberFormat="1"/>
    <xf numFmtId="8" fontId="0" fillId="2" borderId="0" xfId="0" applyNumberFormat="1" applyFill="1"/>
    <xf numFmtId="0" fontId="0" fillId="0" borderId="0" xfId="0" applyAlignment="1">
      <alignment horizontal="center"/>
    </xf>
  </cellXfs>
  <cellStyles count="47">
    <cellStyle name="20 % – Poudarek1" xfId="24" builtinId="30" customBuiltin="1"/>
    <cellStyle name="20 % – Poudarek2" xfId="28" builtinId="34" customBuiltin="1"/>
    <cellStyle name="20 % – Poudarek3" xfId="32" builtinId="38" customBuiltin="1"/>
    <cellStyle name="20 % – Poudarek4" xfId="36" builtinId="42" customBuiltin="1"/>
    <cellStyle name="20 % – Poudarek5" xfId="40" builtinId="46" customBuiltin="1"/>
    <cellStyle name="20 % – Poudarek6" xfId="44" builtinId="50" customBuiltin="1"/>
    <cellStyle name="40 % – Poudarek1" xfId="25" builtinId="31" customBuiltin="1"/>
    <cellStyle name="40 % – Poudarek2" xfId="29" builtinId="35" customBuiltin="1"/>
    <cellStyle name="40 % – Poudarek3" xfId="33" builtinId="39" customBuiltin="1"/>
    <cellStyle name="40 % – Poudarek4" xfId="37" builtinId="43" customBuiltin="1"/>
    <cellStyle name="40 % – Poudarek5" xfId="41" builtinId="47" customBuiltin="1"/>
    <cellStyle name="40 % – Poudarek6" xfId="45" builtinId="51" customBuiltin="1"/>
    <cellStyle name="60 % – Poudarek1" xfId="26" builtinId="32" customBuiltin="1"/>
    <cellStyle name="60 % – Poudarek2" xfId="30" builtinId="36" customBuiltin="1"/>
    <cellStyle name="60 % – Poudarek3" xfId="34" builtinId="40" customBuiltin="1"/>
    <cellStyle name="60 % – Poudarek4" xfId="38" builtinId="44" customBuiltin="1"/>
    <cellStyle name="60 % – Poudarek5" xfId="42" builtinId="48" customBuiltin="1"/>
    <cellStyle name="60 % – Poudarek6" xfId="46" builtinId="52" customBuiltin="1"/>
    <cellStyle name="Dobro" xfId="11" builtinId="26" customBuiltin="1"/>
    <cellStyle name="Izhod" xfId="15" builtinId="21" customBuiltin="1"/>
    <cellStyle name="Naslov" xfId="10" builtinId="15" customBuiltin="1"/>
    <cellStyle name="Naslov 1" xfId="1" builtinId="16" customBuiltin="1"/>
    <cellStyle name="Naslov 2" xfId="2" builtinId="17" customBuiltin="1"/>
    <cellStyle name="Naslov 3" xfId="3" builtinId="18" customBuiltin="1"/>
    <cellStyle name="Naslov 4" xfId="4" builtinId="19" customBuiltin="1"/>
    <cellStyle name="Navadno" xfId="0" builtinId="0" customBuiltin="1"/>
    <cellStyle name="Nevtralno" xfId="13" builtinId="28" customBuiltin="1"/>
    <cellStyle name="Odstotek" xfId="9" builtinId="5" customBuiltin="1"/>
    <cellStyle name="Opomba" xfId="20" builtinId="10" customBuiltin="1"/>
    <cellStyle name="Opozorilo" xfId="19" builtinId="11" customBuiltin="1"/>
    <cellStyle name="Pojasnjevalno besedilo" xfId="21" builtinId="53" customBuiltin="1"/>
    <cellStyle name="Poudarek1" xfId="23" builtinId="29" customBuiltin="1"/>
    <cellStyle name="Poudarek2" xfId="27" builtinId="33" customBuiltin="1"/>
    <cellStyle name="Poudarek3" xfId="31" builtinId="37" customBuiltin="1"/>
    <cellStyle name="Poudarek4" xfId="35" builtinId="41" customBuiltin="1"/>
    <cellStyle name="Poudarek5" xfId="39" builtinId="45" customBuiltin="1"/>
    <cellStyle name="Poudarek6" xfId="43" builtinId="49" customBuiltin="1"/>
    <cellStyle name="Povezana celica" xfId="17" builtinId="24" customBuiltin="1"/>
    <cellStyle name="Preveri celico" xfId="18" builtinId="23" customBuiltin="1"/>
    <cellStyle name="Računanje" xfId="16" builtinId="22" customBuiltin="1"/>
    <cellStyle name="Slabo" xfId="12" builtinId="27" customBuiltin="1"/>
    <cellStyle name="Valuta" xfId="7" builtinId="4" customBuiltin="1"/>
    <cellStyle name="Valuta [0]" xfId="8" builtinId="7" customBuiltin="1"/>
    <cellStyle name="Vejica" xfId="5" builtinId="3" customBuiltin="1"/>
    <cellStyle name="Vejica [0]" xfId="6" builtinId="6" customBuiltin="1"/>
    <cellStyle name="Vnos" xfId="14" builtinId="20" customBuiltin="1"/>
    <cellStyle name="Vsota" xfId="22" builtinId="25" customBuiltin="1"/>
  </cellStyles>
  <dxfs count="55">
    <dxf>
      <numFmt numFmtId="13" formatCode="0%"/>
      <border diagonalUp="0" diagonalDown="0" outline="0">
        <left/>
        <right style="thin">
          <color theme="5" tint="0.39994506668294322"/>
        </right>
        <top style="thin">
          <color theme="5" tint="0.39994506668294322"/>
        </top>
        <bottom style="thin">
          <color theme="5" tint="0.39994506668294322"/>
        </bottom>
      </border>
    </dxf>
    <dxf>
      <border outline="0">
        <bottom style="thin">
          <color theme="5" tint="0.39994506668294322"/>
        </bottom>
      </border>
    </dxf>
    <dxf>
      <numFmt numFmtId="2" formatCode="0.00"/>
    </dxf>
    <dxf>
      <alignment horizontal="general" vertical="bottom" textRotation="0" wrapText="1" indent="0" justifyLastLine="0" shrinkToFit="0" readingOrder="0"/>
    </dxf>
    <dxf>
      <alignment horizontal="general" vertical="bottom" textRotation="0" wrapText="1" indent="0" justifyLastLine="0" shrinkToFit="0" readingOrder="0"/>
    </dxf>
    <dxf>
      <fill>
        <patternFill patternType="solid">
          <fgColor indexed="64"/>
          <bgColor theme="5" tint="-0.499984740745262"/>
        </patternFill>
      </fill>
    </dxf>
    <dxf>
      <numFmt numFmtId="12" formatCode="#,##0.00\ &quot;€&quot;;[Red]\-#,##0.00\ &quot;€&quot;"/>
    </dxf>
    <dxf>
      <font>
        <b val="0"/>
        <i val="0"/>
        <strike val="0"/>
        <outline val="0"/>
        <shadow val="0"/>
        <u val="none"/>
        <vertAlign val="baseline"/>
        <sz val="11"/>
        <color theme="1"/>
        <name val="Calibri"/>
        <family val="2"/>
        <scheme val="minor"/>
      </font>
      <numFmt numFmtId="12" formatCode="#,##0.00\ &quot;€&quot;;[Red]\-#,##0.00\ &quot;€&quot;"/>
    </dxf>
    <dxf>
      <font>
        <b val="0"/>
        <i val="0"/>
        <strike val="0"/>
        <outline val="0"/>
        <shadow val="0"/>
        <u val="none"/>
        <vertAlign val="baseline"/>
        <sz val="11"/>
        <color theme="1"/>
        <name val="Calibri"/>
        <family val="2"/>
        <scheme val="minor"/>
      </font>
      <numFmt numFmtId="12" formatCode="#,##0.00\ &quot;€&quot;;[Red]\-#,##0.00\ &quot;€&quot;"/>
    </dxf>
    <dxf>
      <font>
        <b val="0"/>
        <i val="0"/>
        <strike val="0"/>
        <outline val="0"/>
        <shadow val="0"/>
        <u val="none"/>
        <vertAlign val="baseline"/>
        <sz val="11"/>
        <color theme="1"/>
        <name val="Calibri"/>
        <family val="2"/>
        <scheme val="minor"/>
      </font>
      <numFmt numFmtId="12" formatCode="#,##0.00\ &quot;€&quot;;[Red]\-#,##0.00\ &quot;€&quot;"/>
    </dxf>
    <dxf>
      <font>
        <b val="0"/>
        <i val="0"/>
        <strike val="0"/>
        <outline val="0"/>
        <shadow val="0"/>
        <u val="none"/>
        <vertAlign val="baseline"/>
        <sz val="11"/>
        <color theme="1"/>
        <name val="Calibri"/>
        <family val="2"/>
        <scheme val="minor"/>
      </font>
      <numFmt numFmtId="12" formatCode="#,##0.00\ &quot;€&quot;;[Red]\-#,##0.00\ &quot;€&quot;"/>
    </dxf>
    <dxf>
      <alignment horizontal="general" vertical="bottom" textRotation="0" wrapText="1" indent="0" justifyLastLine="0" shrinkToFit="0" readingOrder="0"/>
    </dxf>
    <dxf>
      <font>
        <b val="0"/>
        <i val="0"/>
        <strike val="0"/>
        <outline val="0"/>
        <shadow val="0"/>
        <u val="none"/>
        <vertAlign val="baseline"/>
        <sz val="11"/>
        <color theme="1"/>
        <name val="Calibri"/>
        <family val="2"/>
        <scheme val="minor"/>
      </font>
      <alignment horizontal="general" vertical="bottom" textRotation="0" wrapText="1" indent="0" justifyLastLine="0" shrinkToFit="0" readingOrder="0"/>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fill>
        <patternFill patternType="solid">
          <fgColor indexed="64"/>
          <bgColor theme="5" tint="-0.499984740745262"/>
        </patternFill>
      </fill>
    </dxf>
    <dxf>
      <font>
        <b val="0"/>
        <i val="0"/>
        <strike val="0"/>
        <condense val="0"/>
        <extend val="0"/>
        <outline val="0"/>
        <shadow val="0"/>
        <u val="none"/>
        <vertAlign val="baseline"/>
        <sz val="11"/>
        <color theme="1"/>
        <name val="Calibri"/>
        <family val="2"/>
        <scheme val="minor"/>
      </font>
      <numFmt numFmtId="166" formatCode="#,##0.00\ &quot;€&quot;;[Red]#,##0.00\ &quot;€&quot;"/>
      <fill>
        <patternFill patternType="none">
          <fgColor indexed="64"/>
          <bgColor indexed="65"/>
        </patternFill>
      </fill>
    </dxf>
    <dxf>
      <font>
        <b val="0"/>
        <i val="0"/>
        <strike val="0"/>
        <outline val="0"/>
        <shadow val="0"/>
        <u val="none"/>
        <vertAlign val="baseline"/>
        <sz val="11"/>
        <color theme="1"/>
        <name val="Calibri"/>
        <family val="2"/>
        <scheme val="minor"/>
      </font>
      <numFmt numFmtId="12" formatCode="#,##0.00\ &quot;€&quot;;[Red]\-#,##0.00\ &quot;€&quot;"/>
    </dxf>
    <dxf>
      <font>
        <b val="0"/>
        <i val="0"/>
        <strike val="0"/>
        <condense val="0"/>
        <extend val="0"/>
        <outline val="0"/>
        <shadow val="0"/>
        <u val="none"/>
        <vertAlign val="baseline"/>
        <sz val="11"/>
        <color theme="1"/>
        <name val="Calibri"/>
        <family val="2"/>
        <scheme val="minor"/>
      </font>
      <numFmt numFmtId="166" formatCode="#,##0.00\ &quot;€&quot;;[Red]#,##0.00\ &quot;€&quot;"/>
      <fill>
        <patternFill patternType="none">
          <fgColor indexed="64"/>
          <bgColor indexed="65"/>
        </patternFill>
      </fill>
    </dxf>
    <dxf>
      <font>
        <b val="0"/>
        <i val="0"/>
        <strike val="0"/>
        <outline val="0"/>
        <shadow val="0"/>
        <u val="none"/>
        <vertAlign val="baseline"/>
        <sz val="11"/>
        <color theme="1"/>
        <name val="Calibri"/>
        <family val="2"/>
        <scheme val="minor"/>
      </font>
      <numFmt numFmtId="12" formatCode="#,##0.00\ &quot;€&quot;;[Red]\-#,##0.00\ &quot;€&quot;"/>
    </dxf>
    <dxf>
      <font>
        <b val="0"/>
        <i val="0"/>
        <strike val="0"/>
        <condense val="0"/>
        <extend val="0"/>
        <outline val="0"/>
        <shadow val="0"/>
        <u val="none"/>
        <vertAlign val="baseline"/>
        <sz val="11"/>
        <color theme="1"/>
        <name val="Calibri"/>
        <family val="2"/>
        <scheme val="minor"/>
      </font>
      <numFmt numFmtId="166" formatCode="#,##0.00\ &quot;€&quot;;[Red]#,##0.00\ &quot;€&quot;"/>
      <fill>
        <patternFill patternType="none">
          <fgColor indexed="64"/>
          <bgColor indexed="65"/>
        </patternFill>
      </fill>
    </dxf>
    <dxf>
      <font>
        <b val="0"/>
        <i val="0"/>
        <strike val="0"/>
        <outline val="0"/>
        <shadow val="0"/>
        <u val="none"/>
        <vertAlign val="baseline"/>
        <sz val="11"/>
        <color theme="1"/>
        <name val="Calibri"/>
        <family val="2"/>
        <scheme val="minor"/>
      </font>
      <numFmt numFmtId="12" formatCode="#,##0.00\ &quot;€&quot;;[Red]\-#,##0.00\ &quot;€&quot;"/>
      <border>
        <left style="thin">
          <color theme="1" tint="0.34998626667073579"/>
        </left>
      </border>
    </dxf>
    <dxf>
      <font>
        <b val="0"/>
        <i val="0"/>
        <strike val="0"/>
        <condense val="0"/>
        <extend val="0"/>
        <outline val="0"/>
        <shadow val="0"/>
        <u val="none"/>
        <vertAlign val="baseline"/>
        <sz val="11"/>
        <color theme="1"/>
        <name val="Calibri"/>
        <family val="2"/>
        <scheme val="minor"/>
      </font>
      <numFmt numFmtId="166" formatCode="#,##0.00\ &quot;€&quot;;[Red]#,##0.00\ &quot;€&quot;"/>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border>
    </dxf>
    <dxf>
      <font>
        <b val="0"/>
        <i val="0"/>
        <strike val="0"/>
        <outline val="0"/>
        <shadow val="0"/>
        <u val="none"/>
        <vertAlign val="baseline"/>
        <sz val="11"/>
        <color theme="1"/>
        <name val="Calibri"/>
        <family val="2"/>
        <scheme val="minor"/>
      </font>
      <numFmt numFmtId="12" formatCode="#,##0.00\ &quot;€&quot;;[Red]\-#,##0.00\ &quot;€&quot;"/>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outline val="0"/>
        <shadow val="0"/>
        <u val="none"/>
        <vertAlign val="baseline"/>
        <sz val="11"/>
        <color theme="1"/>
        <name val="Calibri"/>
        <family val="2"/>
        <scheme val="minor"/>
      </font>
      <alignment horizontal="general" vertical="bottom" textRotation="0" wrapText="1" indent="0" justifyLastLine="0" shrinkToFit="0" readingOrder="0"/>
      <border>
        <right style="thin">
          <color theme="1" tint="0.34998626667073579"/>
        </right>
      </border>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fill>
        <patternFill patternType="solid">
          <fgColor indexed="64"/>
          <bgColor theme="5" tint="-0.499984740745262"/>
        </patternFill>
      </fill>
    </dxf>
    <dxf>
      <font>
        <b val="0"/>
        <i val="0"/>
        <strike val="0"/>
        <condense val="0"/>
        <extend val="0"/>
        <outline val="0"/>
        <shadow val="0"/>
        <u val="none"/>
        <vertAlign val="baseline"/>
        <sz val="11"/>
        <color theme="1"/>
        <name val="Calibri"/>
        <family val="2"/>
        <scheme val="minor"/>
      </font>
      <numFmt numFmtId="166" formatCode="#,##0.00\ &quot;€&quot;;[Red]#,##0.00\ &quot;€&quot;"/>
      <fill>
        <patternFill patternType="none">
          <fgColor indexed="64"/>
          <bgColor indexed="65"/>
        </patternFill>
      </fill>
    </dxf>
    <dxf>
      <font>
        <b val="0"/>
        <i val="0"/>
        <strike val="0"/>
        <outline val="0"/>
        <shadow val="0"/>
        <u val="none"/>
        <vertAlign val="baseline"/>
        <sz val="11"/>
        <color theme="1"/>
        <name val="Calibri"/>
        <family val="2"/>
        <scheme val="minor"/>
      </font>
      <numFmt numFmtId="12" formatCode="#,##0.00\ &quot;€&quot;;[Red]\-#,##0.00\ &quot;€&quot;"/>
    </dxf>
    <dxf>
      <font>
        <b val="0"/>
        <i val="0"/>
        <strike val="0"/>
        <condense val="0"/>
        <extend val="0"/>
        <outline val="0"/>
        <shadow val="0"/>
        <u val="none"/>
        <vertAlign val="baseline"/>
        <sz val="11"/>
        <color theme="1"/>
        <name val="Calibri"/>
        <family val="2"/>
        <scheme val="minor"/>
      </font>
      <numFmt numFmtId="166" formatCode="#,##0.00\ &quot;€&quot;;[Red]#,##0.00\ &quot;€&quot;"/>
      <fill>
        <patternFill patternType="none">
          <fgColor indexed="64"/>
          <bgColor indexed="65"/>
        </patternFill>
      </fill>
    </dxf>
    <dxf>
      <font>
        <b val="0"/>
        <i val="0"/>
        <strike val="0"/>
        <outline val="0"/>
        <shadow val="0"/>
        <u val="none"/>
        <vertAlign val="baseline"/>
        <sz val="11"/>
        <color theme="1"/>
        <name val="Calibri"/>
        <family val="2"/>
        <scheme val="minor"/>
      </font>
      <numFmt numFmtId="12" formatCode="#,##0.00\ &quot;€&quot;;[Red]\-#,##0.00\ &quot;€&quot;"/>
    </dxf>
    <dxf>
      <font>
        <b val="0"/>
        <i val="0"/>
        <strike val="0"/>
        <condense val="0"/>
        <extend val="0"/>
        <outline val="0"/>
        <shadow val="0"/>
        <u val="none"/>
        <vertAlign val="baseline"/>
        <sz val="11"/>
        <color theme="1"/>
        <name val="Calibri"/>
        <family val="2"/>
        <scheme val="minor"/>
      </font>
      <numFmt numFmtId="166" formatCode="#,##0.00\ &quot;€&quot;;[Red]#,##0.00\ &quot;€&quot;"/>
      <fill>
        <patternFill patternType="none">
          <fgColor indexed="64"/>
          <bgColor indexed="65"/>
        </patternFill>
      </fill>
    </dxf>
    <dxf>
      <font>
        <b val="0"/>
        <i val="0"/>
        <strike val="0"/>
        <outline val="0"/>
        <shadow val="0"/>
        <u val="none"/>
        <vertAlign val="baseline"/>
        <sz val="11"/>
        <color theme="1"/>
        <name val="Calibri"/>
        <family val="2"/>
        <scheme val="minor"/>
      </font>
      <numFmt numFmtId="12" formatCode="#,##0.00\ &quot;€&quot;;[Red]\-#,##0.00\ &quot;€&quot;"/>
      <border>
        <left style="thin">
          <color theme="1" tint="0.34998626667073579"/>
        </left>
      </border>
    </dxf>
    <dxf>
      <font>
        <b val="0"/>
        <i val="0"/>
        <strike val="0"/>
        <condense val="0"/>
        <extend val="0"/>
        <outline val="0"/>
        <shadow val="0"/>
        <u val="none"/>
        <vertAlign val="baseline"/>
        <sz val="11"/>
        <color theme="1"/>
        <name val="Calibri"/>
        <family val="2"/>
        <scheme val="minor"/>
      </font>
      <numFmt numFmtId="166" formatCode="#,##0.00\ &quot;€&quot;;[Red]#,##0.00\ &quot;€&quot;"/>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border>
    </dxf>
    <dxf>
      <font>
        <b val="0"/>
        <i val="0"/>
        <strike val="0"/>
        <outline val="0"/>
        <shadow val="0"/>
        <u val="none"/>
        <vertAlign val="baseline"/>
        <sz val="11"/>
        <color theme="1"/>
        <name val="Calibri"/>
        <family val="2"/>
        <scheme val="minor"/>
      </font>
      <numFmt numFmtId="12" formatCode="#,##0.00\ &quot;€&quot;;[Red]\-#,##0.00\ &quot;€&quot;"/>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border>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outline val="0"/>
        <shadow val="0"/>
        <u val="none"/>
        <vertAlign val="baseline"/>
        <sz val="11"/>
        <color theme="1"/>
        <name val="Calibri"/>
        <family val="2"/>
        <scheme val="minor"/>
      </font>
      <alignment horizontal="general" vertical="bottom" textRotation="0" wrapText="1" indent="0" justifyLastLine="0" shrinkToFit="0" readingOrder="0"/>
      <border>
        <right style="thin">
          <color theme="1" tint="0.34998626667073579"/>
        </right>
      </border>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fill>
        <patternFill patternType="solid">
          <fgColor indexed="64"/>
          <bgColor theme="5" tint="-0.499984740745262"/>
        </patternFill>
      </fill>
    </dxf>
    <dxf>
      <font>
        <b val="0"/>
        <i val="0"/>
        <strike val="0"/>
        <condense val="0"/>
        <extend val="0"/>
        <outline val="0"/>
        <shadow val="0"/>
        <u val="none"/>
        <vertAlign val="baseline"/>
        <sz val="11"/>
        <color theme="1"/>
        <name val="Calibri"/>
        <family val="2"/>
        <scheme val="minor"/>
      </font>
      <numFmt numFmtId="166" formatCode="#,##0.00\ &quot;€&quot;;[Red]#,##0.00\ &quot;€&quot;"/>
      <fill>
        <patternFill patternType="solid">
          <fgColor indexed="64"/>
          <bgColor theme="1" tint="0.499984740745262"/>
        </patternFill>
      </fill>
    </dxf>
    <dxf>
      <font>
        <b val="0"/>
        <i val="0"/>
        <strike val="0"/>
        <outline val="0"/>
        <shadow val="0"/>
        <u val="none"/>
        <vertAlign val="baseline"/>
        <sz val="11"/>
        <color theme="1"/>
        <name val="Calibri"/>
        <family val="2"/>
        <scheme val="minor"/>
      </font>
      <numFmt numFmtId="12" formatCode="#,##0.00\ &quot;€&quot;;[Red]\-#,##0.00\ &quot;€&quot;"/>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strike val="0"/>
        <condense val="0"/>
        <extend val="0"/>
        <outline val="0"/>
        <shadow val="0"/>
        <u val="none"/>
        <vertAlign val="baseline"/>
        <sz val="11"/>
        <color theme="1"/>
        <name val="Calibri"/>
        <family val="2"/>
        <scheme val="minor"/>
      </font>
      <numFmt numFmtId="166" formatCode="#,##0.00\ &quot;€&quot;;[Red]#,##0.00\ &quot;€&quot;"/>
      <fill>
        <patternFill patternType="solid">
          <fgColor indexed="64"/>
          <bgColor theme="1" tint="0.499984740745262"/>
        </patternFill>
      </fill>
    </dxf>
    <dxf>
      <font>
        <b val="0"/>
        <i val="0"/>
        <strike val="0"/>
        <outline val="0"/>
        <shadow val="0"/>
        <u val="none"/>
        <vertAlign val="baseline"/>
        <sz val="11"/>
        <color theme="1"/>
        <name val="Calibri"/>
        <family val="2"/>
        <scheme val="minor"/>
      </font>
      <numFmt numFmtId="12" formatCode="#,##0.00\ &quot;€&quot;;[Red]\-#,##0.00\ &quot;€&quot;"/>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strike val="0"/>
        <condense val="0"/>
        <extend val="0"/>
        <outline val="0"/>
        <shadow val="0"/>
        <u val="none"/>
        <vertAlign val="baseline"/>
        <sz val="11"/>
        <color theme="1"/>
        <name val="Calibri"/>
        <family val="2"/>
        <scheme val="minor"/>
      </font>
      <numFmt numFmtId="166" formatCode="#,##0.00\ &quot;€&quot;;[Red]#,##0.00\ &quot;€&quot;"/>
      <fill>
        <patternFill patternType="solid">
          <fgColor indexed="64"/>
          <bgColor theme="1" tint="0.499984740745262"/>
        </patternFill>
      </fill>
    </dxf>
    <dxf>
      <font>
        <b val="0"/>
        <i val="0"/>
        <strike val="0"/>
        <outline val="0"/>
        <shadow val="0"/>
        <u val="none"/>
        <vertAlign val="baseline"/>
        <sz val="11"/>
        <color theme="1"/>
        <name val="Calibri"/>
        <family val="2"/>
        <scheme val="minor"/>
      </font>
      <numFmt numFmtId="12" formatCode="#,##0.00\ &quot;€&quot;;[Red]\-#,##0.00\ &quot;€&quot;"/>
      <fill>
        <patternFill patternType="solid">
          <fgColor indexed="64"/>
          <bgColor theme="1" tint="0.34998626667073579"/>
        </patternFill>
      </fill>
      <border diagonalUp="0" diagonalDown="0">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
      <font>
        <b val="0"/>
        <i val="0"/>
        <strike val="0"/>
        <condense val="0"/>
        <extend val="0"/>
        <outline val="0"/>
        <shadow val="0"/>
        <u val="none"/>
        <vertAlign val="baseline"/>
        <sz val="11"/>
        <color theme="1"/>
        <name val="Calibri"/>
        <family val="2"/>
        <scheme val="minor"/>
      </font>
      <numFmt numFmtId="166" formatCode="#,##0.00\ &quot;€&quot;;[Red]#,##0.00\ &quot;€&quot;"/>
      <fill>
        <patternFill patternType="none">
          <fgColor indexed="64"/>
          <bgColor indexed="65"/>
        </patternFill>
      </fill>
    </dxf>
    <dxf>
      <font>
        <b val="0"/>
        <i val="0"/>
        <strike val="0"/>
        <outline val="0"/>
        <shadow val="0"/>
        <u val="none"/>
        <vertAlign val="baseline"/>
        <sz val="11"/>
        <color theme="1"/>
        <name val="Calibri"/>
        <family val="2"/>
        <scheme val="minor"/>
      </font>
      <numFmt numFmtId="12" formatCode="#,##0.00\ &quot;€&quot;;[Red]\-#,##0.00\ &quot;€&quot;"/>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dxf>
    <dxf>
      <font>
        <b val="0"/>
        <i val="0"/>
        <strike val="0"/>
        <outline val="0"/>
        <shadow val="0"/>
        <u val="none"/>
        <vertAlign val="baseline"/>
        <sz val="11"/>
        <color theme="1"/>
        <name val="Calibri"/>
        <family val="2"/>
        <scheme val="minor"/>
      </font>
      <alignment horizontal="general" vertical="bottom" textRotation="0" wrapText="1" indent="0" justifyLastLine="0" shrinkToFit="0" readingOrder="0"/>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dxf>
    <dxf>
      <font>
        <b val="0"/>
        <i val="0"/>
        <strike val="0"/>
        <outline val="0"/>
        <shadow val="0"/>
        <u val="none"/>
        <vertAlign val="baseline"/>
        <sz val="11"/>
        <color theme="1"/>
        <name val="Calibri"/>
        <family val="2"/>
        <scheme val="minor"/>
      </font>
      <fill>
        <patternFill patternType="solid">
          <fgColor indexed="64"/>
          <bgColor theme="5"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Začetna_investicija" displayName="Začetna_investicija" ref="B10:F14" totalsRowCount="1" headerRowDxfId="54" dataDxfId="53" totalsRowDxfId="52">
  <autoFilter ref="B10:F13" xr:uid="{00000000-0009-0000-0100-000001000000}">
    <filterColumn colId="0" hiddenButton="1"/>
    <filterColumn colId="1" hiddenButton="1"/>
    <filterColumn colId="2" hiddenButton="1"/>
    <filterColumn colId="3" hiddenButton="1"/>
    <filterColumn colId="4" hiddenButton="1"/>
  </autoFilter>
  <tableColumns count="5">
    <tableColumn id="1" xr3:uid="{00000000-0010-0000-0000-000001000000}" name="Začetna naložba za spletno mesto" totalsRowLabel="Skupaj začetna investicija" dataDxfId="51" totalsRowDxfId="50"/>
    <tableColumn id="2" xr3:uid="{00000000-0010-0000-0000-000002000000}" name="LETO" totalsRowFunction="sum" dataDxfId="49" totalsRowDxfId="48"/>
    <tableColumn id="3" xr3:uid="{00000000-0010-0000-0000-000003000000}" name="1" dataDxfId="47" totalsRowDxfId="46"/>
    <tableColumn id="4" xr3:uid="{00000000-0010-0000-0000-000004000000}" name="2" dataDxfId="45" totalsRowDxfId="44"/>
    <tableColumn id="5" xr3:uid="{00000000-0010-0000-0000-000005000000}" name="3" dataDxfId="43" totalsRowDxfId="42"/>
  </tableColumns>
  <tableStyleInfo name="TableStyleMedium3" showFirstColumn="0" showLastColumn="0" showRowStripes="1" showColumnStripes="0"/>
  <extLst>
    <ext xmlns:x14="http://schemas.microsoft.com/office/spreadsheetml/2009/9/main" uri="{504A1905-F514-4f6f-8877-14C23A59335A}">
      <x14:table altTextSummary="V to tabelo vnesite elemente začetne investicije za spletno mesto in letne zneske."/>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Koristi" displayName="Koristi" ref="B16:F22" totalsRowCount="1" headerRowDxfId="41" dataDxfId="40" totalsRowDxfId="39">
  <autoFilter ref="B16:F21" xr:uid="{00000000-0009-0000-0100-000002000000}">
    <filterColumn colId="0" hiddenButton="1"/>
    <filterColumn colId="1" hiddenButton="1"/>
    <filterColumn colId="2" hiddenButton="1"/>
    <filterColumn colId="3" hiddenButton="1"/>
    <filterColumn colId="4" hiddenButton="1"/>
  </autoFilter>
  <tableColumns count="5">
    <tableColumn id="1" xr3:uid="{00000000-0010-0000-0100-000001000000}" name="Koristi spletnega mesta" totalsRowLabel="Skupaj koristi" dataDxfId="38" totalsRowDxfId="37"/>
    <tableColumn id="2" xr3:uid="{00000000-0010-0000-0100-000002000000}" name="LETO" dataDxfId="36" totalsRowDxfId="35"/>
    <tableColumn id="3" xr3:uid="{00000000-0010-0000-0100-000003000000}" name="1" totalsRowFunction="sum" dataDxfId="34" totalsRowDxfId="33"/>
    <tableColumn id="4" xr3:uid="{00000000-0010-0000-0100-000004000000}" name="2" totalsRowFunction="sum" dataDxfId="32" totalsRowDxfId="31"/>
    <tableColumn id="5" xr3:uid="{00000000-0010-0000-0100-000005000000}" name="3" totalsRowFunction="sum" dataDxfId="30" totalsRowDxfId="29"/>
  </tableColumns>
  <tableStyleInfo name="TableStyleMedium3" showFirstColumn="0" showLastColumn="0" showRowStripes="1" showColumnStripes="0"/>
  <extLst>
    <ext xmlns:x14="http://schemas.microsoft.com/office/spreadsheetml/2009/9/main" uri="{504A1905-F514-4f6f-8877-14C23A59335A}">
      <x14:table altTextSummary="V to tabelo vnesite koristi spletnega mesta in letne zneske."/>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troški" displayName="Stroški" ref="B24:F30" totalsRowCount="1" headerRowDxfId="28" dataDxfId="27" totalsRowDxfId="26">
  <autoFilter ref="B24:F29" xr:uid="{00000000-0009-0000-0100-000003000000}">
    <filterColumn colId="0" hiddenButton="1"/>
    <filterColumn colId="1" hiddenButton="1"/>
    <filterColumn colId="2" hiddenButton="1"/>
    <filterColumn colId="3" hiddenButton="1"/>
    <filterColumn colId="4" hiddenButton="1"/>
  </autoFilter>
  <tableColumns count="5">
    <tableColumn id="1" xr3:uid="{00000000-0010-0000-0200-000001000000}" name="Stroški (brez začetnih investicij)" totalsRowLabel="Skupaj stroški" dataDxfId="25" totalsRowDxfId="24"/>
    <tableColumn id="2" xr3:uid="{00000000-0010-0000-0200-000002000000}" name="LETO" dataDxfId="23" totalsRowDxfId="22"/>
    <tableColumn id="3" xr3:uid="{00000000-0010-0000-0200-000003000000}" name="1" totalsRowFunction="sum" dataDxfId="21" totalsRowDxfId="20"/>
    <tableColumn id="4" xr3:uid="{00000000-0010-0000-0200-000004000000}" name="2" totalsRowFunction="sum" dataDxfId="19" totalsRowDxfId="18"/>
    <tableColumn id="5" xr3:uid="{00000000-0010-0000-0200-000005000000}" name="3" totalsRowFunction="sum" dataDxfId="17" totalsRowDxfId="16"/>
  </tableColumns>
  <tableStyleInfo name="TableStyleMedium3" showFirstColumn="0" showLastColumn="0" showRowStripes="1" showColumnStripes="0"/>
  <extLst>
    <ext xmlns:x14="http://schemas.microsoft.com/office/spreadsheetml/2009/9/main" uri="{504A1905-F514-4f6f-8877-14C23A59335A}">
      <x14:table altTextSummary="V to tabelo vnesite stroške (brez začetnih investicij) in letne znesk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Skupni_zneski" displayName="Skupni_zneski" ref="B32:F38" headerRowDxfId="15" dataDxfId="14" totalsRowDxfId="13">
  <autoFilter ref="B32:F38" xr:uid="{00000000-0009-0000-0100-000004000000}">
    <filterColumn colId="0" hiddenButton="1"/>
    <filterColumn colId="1" hiddenButton="1"/>
    <filterColumn colId="2" hiddenButton="1"/>
    <filterColumn colId="3" hiddenButton="1"/>
    <filterColumn colId="4" hiddenButton="1"/>
  </autoFilter>
  <tableColumns count="5">
    <tableColumn id="1" xr3:uid="{00000000-0010-0000-0300-000001000000}" name="Skupni zneski" totalsRowLabel="Vsota" dataDxfId="12" totalsRowDxfId="11"/>
    <tableColumn id="2" xr3:uid="{00000000-0010-0000-0300-000002000000}" name="LETO" dataDxfId="10"/>
    <tableColumn id="3" xr3:uid="{00000000-0010-0000-0300-000003000000}" name="1" dataDxfId="9"/>
    <tableColumn id="4" xr3:uid="{00000000-0010-0000-0300-000004000000}" name="2" dataDxfId="8"/>
    <tableColumn id="5" xr3:uid="{00000000-0010-0000-0300-000005000000}" name="3" totalsRowFunction="sum" dataDxfId="7" totalsRowDxfId="6"/>
  </tableColumns>
  <tableStyleInfo name="TableStyleMedium3" showFirstColumn="0" showLastColumn="0" showRowStripes="1" showColumnStripes="0"/>
  <extLst>
    <ext xmlns:x14="http://schemas.microsoft.com/office/spreadsheetml/2009/9/main" uri="{504A1905-F514-4f6f-8877-14C23A59335A}">
      <x14:table altTextSummary="V to tabelo vnesite elemente skupnega zneska.Letni zneski so samodejno izračunani."/>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Metrika" displayName="Metrika" ref="B40:C43" headerRowDxfId="5">
  <autoFilter ref="B40:C43" xr:uid="{00000000-0009-0000-0100-000005000000}">
    <filterColumn colId="0" hiddenButton="1"/>
    <filterColumn colId="1" hiddenButton="1"/>
  </autoFilter>
  <tableColumns count="2">
    <tableColumn id="1" xr3:uid="{00000000-0010-0000-0400-000001000000}" name="Metrika ocenjevanja" totalsRowLabel="Vsota" dataDxfId="4" totalsRowDxfId="3"/>
    <tableColumn id="2" xr3:uid="{00000000-0010-0000-0400-000002000000}" name="Vrednosti" totalsRowFunction="sum" totalsRowDxfId="2"/>
  </tableColumns>
  <tableStyleInfo name="TableStyleMedium3" showFirstColumn="0" showLastColumn="0" showRowStripes="1" showColumnStripes="0"/>
  <extLst>
    <ext xmlns:x14="http://schemas.microsoft.com/office/spreadsheetml/2009/9/main" uri="{504A1905-F514-4f6f-8877-14C23A59335A}">
      <x14:table altTextSummary="Elementi metrike ocenjevanja in zneski so samodejno posodobljeni v tej tabeli."/>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B8A38FE-B7B1-4DBB-95BF-23DDFD246CD1}" name="Stopnja" displayName="Stopnja" ref="B6:C8" totalsRowShown="0" tableBorderDxfId="1">
  <autoFilter ref="B6:C8" xr:uid="{4A48B7AE-0418-4013-B926-B2BE0A0E551C}">
    <filterColumn colId="0" hiddenButton="1"/>
    <filterColumn colId="1" hiddenButton="1"/>
  </autoFilter>
  <tableColumns count="2">
    <tableColumn id="1" xr3:uid="{11FD8CE5-F029-46A8-8385-67BD6BB8C0F6}" name="Podatki podjetja"/>
    <tableColumn id="2" xr3:uid="{D234CEAA-BCAD-4F41-A5C2-1F7BCE4E636F}" name="Stopnja" dataDxfId="0"/>
  </tableColumns>
  <tableStyleInfo name="TableStyleMedium2" showFirstColumn="0" showLastColumn="0" showRowStripes="0" showColumnStripes="0"/>
  <extLst>
    <ext xmlns:x14="http://schemas.microsoft.com/office/spreadsheetml/2009/9/main" uri="{504A1905-F514-4f6f-8877-14C23A59335A}">
      <x14:table altTextSummary="V to tabelo vnesite podatke podjetja in stopnjo."/>
    </ext>
  </extLst>
</table>
</file>

<file path=xl/theme/theme1.xml><?xml version="1.0" encoding="utf-8"?>
<a:theme xmlns:a="http://schemas.openxmlformats.org/drawingml/2006/main" name="Mortgage refinancing">
  <a:themeElements>
    <a:clrScheme name="Website budget tool">
      <a:dk1>
        <a:srgbClr val="000000"/>
      </a:dk1>
      <a:lt1>
        <a:srgbClr val="FFFFFF"/>
      </a:lt1>
      <a:dk2>
        <a:srgbClr val="474A45"/>
      </a:dk2>
      <a:lt2>
        <a:srgbClr val="FEFDEE"/>
      </a:lt2>
      <a:accent1>
        <a:srgbClr val="92CECE"/>
      </a:accent1>
      <a:accent2>
        <a:srgbClr val="87B07D"/>
      </a:accent2>
      <a:accent3>
        <a:srgbClr val="EBCF6E"/>
      </a:accent3>
      <a:accent4>
        <a:srgbClr val="DB7057"/>
      </a:accent4>
      <a:accent5>
        <a:srgbClr val="E38753"/>
      </a:accent5>
      <a:accent6>
        <a:srgbClr val="A57391"/>
      </a:accent6>
      <a:hlink>
        <a:srgbClr val="92CECE"/>
      </a:hlink>
      <a:folHlink>
        <a:srgbClr val="A57391"/>
      </a:folHlink>
    </a:clrScheme>
    <a:fontScheme name="Web site budget tool">
      <a:majorFont>
        <a:latin typeface="Arial"/>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48D92-4400-4A09-8C70-D20D5142DBF7}">
  <sheetPr>
    <tabColor theme="5" tint="-0.499984740745262"/>
  </sheetPr>
  <dimension ref="B1:B7"/>
  <sheetViews>
    <sheetView showGridLines="0" tabSelected="1" workbookViewId="0"/>
  </sheetViews>
  <sheetFormatPr defaultColWidth="9.140625" defaultRowHeight="15" x14ac:dyDescent="0.25"/>
  <cols>
    <col min="1" max="1" width="2.7109375" style="19" customWidth="1"/>
    <col min="2" max="2" width="80.7109375" style="19" customWidth="1"/>
    <col min="3" max="3" width="2.7109375" style="19" customWidth="1"/>
    <col min="4" max="16384" width="9.140625" style="19"/>
  </cols>
  <sheetData>
    <row r="1" spans="2:2" s="16" customFormat="1" ht="30" customHeight="1" thickBot="1" x14ac:dyDescent="0.3">
      <c r="B1" s="15" t="s">
        <v>0</v>
      </c>
    </row>
    <row r="2" spans="2:2" s="16" customFormat="1" ht="30" customHeight="1" thickTop="1" x14ac:dyDescent="0.25">
      <c r="B2" s="21" t="s">
        <v>55</v>
      </c>
    </row>
    <row r="3" spans="2:2" s="16" customFormat="1" ht="30" customHeight="1" x14ac:dyDescent="0.25">
      <c r="B3" s="17" t="s">
        <v>1</v>
      </c>
    </row>
    <row r="4" spans="2:2" s="16" customFormat="1" ht="30" customHeight="1" x14ac:dyDescent="0.25">
      <c r="B4" s="21" t="s">
        <v>59</v>
      </c>
    </row>
    <row r="5" spans="2:2" s="16" customFormat="1" ht="30" customHeight="1" x14ac:dyDescent="0.25">
      <c r="B5" s="18" t="s">
        <v>2</v>
      </c>
    </row>
    <row r="6" spans="2:2" ht="65.25" customHeight="1" x14ac:dyDescent="0.25">
      <c r="B6" s="17" t="s">
        <v>3</v>
      </c>
    </row>
    <row r="7" spans="2:2" ht="42.75" customHeight="1" x14ac:dyDescent="0.25">
      <c r="B7" s="17" t="s">
        <v>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autoPageBreaks="0" fitToPage="1"/>
  </sheetPr>
  <dimension ref="A1:F43"/>
  <sheetViews>
    <sheetView showGridLines="0" workbookViewId="0"/>
  </sheetViews>
  <sheetFormatPr defaultRowHeight="15" x14ac:dyDescent="0.25"/>
  <cols>
    <col min="1" max="1" width="1.7109375" style="13" customWidth="1"/>
    <col min="2" max="2" width="83.85546875" customWidth="1"/>
    <col min="3" max="6" width="14.85546875" customWidth="1"/>
  </cols>
  <sheetData>
    <row r="1" spans="1:6" x14ac:dyDescent="0.25">
      <c r="A1" s="13" t="s">
        <v>5</v>
      </c>
    </row>
    <row r="2" spans="1:6" ht="24" thickBot="1" x14ac:dyDescent="0.3">
      <c r="A2" s="13" t="s">
        <v>6</v>
      </c>
      <c r="B2" s="2" t="s">
        <v>12</v>
      </c>
      <c r="C2" s="2"/>
      <c r="D2" s="2"/>
      <c r="E2" s="2"/>
      <c r="F2" s="2"/>
    </row>
    <row r="3" spans="1:6" ht="21.75" thickTop="1" thickBot="1" x14ac:dyDescent="0.3">
      <c r="A3" s="13" t="s">
        <v>7</v>
      </c>
      <c r="B3" s="3" t="s">
        <v>13</v>
      </c>
      <c r="C3" s="3"/>
      <c r="D3" s="3"/>
      <c r="E3" s="3"/>
      <c r="F3" s="3"/>
    </row>
    <row r="4" spans="1:6" ht="16.5" thickTop="1" thickBot="1" x14ac:dyDescent="0.3">
      <c r="A4" s="13" t="s">
        <v>8</v>
      </c>
      <c r="B4" s="20" t="s">
        <v>14</v>
      </c>
      <c r="C4" s="4"/>
      <c r="D4" s="4"/>
      <c r="E4" s="4"/>
      <c r="F4" s="4"/>
    </row>
    <row r="5" spans="1:6" ht="30" customHeight="1" x14ac:dyDescent="0.25">
      <c r="A5" s="13" t="s">
        <v>9</v>
      </c>
      <c r="B5" t="s">
        <v>15</v>
      </c>
    </row>
    <row r="6" spans="1:6" x14ac:dyDescent="0.25">
      <c r="A6" s="13" t="s">
        <v>10</v>
      </c>
      <c r="B6" s="5" t="s">
        <v>16</v>
      </c>
      <c r="C6" s="5" t="s">
        <v>49</v>
      </c>
    </row>
    <row r="7" spans="1:6" x14ac:dyDescent="0.25">
      <c r="B7" s="7" t="s">
        <v>17</v>
      </c>
      <c r="C7" s="8">
        <v>0.1</v>
      </c>
    </row>
    <row r="8" spans="1:6" x14ac:dyDescent="0.25">
      <c r="B8" s="10" t="s">
        <v>18</v>
      </c>
      <c r="C8" s="11">
        <v>0.3</v>
      </c>
    </row>
    <row r="10" spans="1:6" x14ac:dyDescent="0.25">
      <c r="A10" s="13" t="s">
        <v>56</v>
      </c>
      <c r="B10" s="12" t="s">
        <v>19</v>
      </c>
      <c r="C10" s="12" t="s">
        <v>50</v>
      </c>
      <c r="D10" s="12" t="s">
        <v>52</v>
      </c>
      <c r="E10" s="12" t="s">
        <v>53</v>
      </c>
      <c r="F10" s="12" t="s">
        <v>54</v>
      </c>
    </row>
    <row r="11" spans="1:6" x14ac:dyDescent="0.25">
      <c r="B11" s="6" t="s">
        <v>20</v>
      </c>
      <c r="C11" s="23">
        <v>25000</v>
      </c>
      <c r="D11" s="22"/>
      <c r="E11" s="22"/>
      <c r="F11" s="22"/>
    </row>
    <row r="12" spans="1:6" x14ac:dyDescent="0.25">
      <c r="B12" s="6" t="s">
        <v>21</v>
      </c>
      <c r="C12" s="23">
        <v>15000</v>
      </c>
      <c r="D12" s="22"/>
      <c r="E12" s="22"/>
      <c r="F12" s="22"/>
    </row>
    <row r="13" spans="1:6" x14ac:dyDescent="0.25">
      <c r="B13" s="6" t="s">
        <v>22</v>
      </c>
      <c r="C13" s="23">
        <v>150000</v>
      </c>
      <c r="D13" s="22"/>
      <c r="E13" s="22"/>
      <c r="F13" s="22"/>
    </row>
    <row r="14" spans="1:6" x14ac:dyDescent="0.25">
      <c r="B14" t="s">
        <v>23</v>
      </c>
      <c r="C14" s="23">
        <f>SUBTOTAL(109,Začetna_investicija[LETO])</f>
        <v>190000</v>
      </c>
      <c r="D14" s="22"/>
      <c r="E14" s="22"/>
      <c r="F14" s="22"/>
    </row>
    <row r="15" spans="1:6" x14ac:dyDescent="0.25">
      <c r="B15" s="25"/>
      <c r="C15" s="25"/>
      <c r="D15" s="25"/>
      <c r="E15" s="25"/>
      <c r="F15" s="25"/>
    </row>
    <row r="16" spans="1:6" x14ac:dyDescent="0.25">
      <c r="A16" s="13" t="s">
        <v>57</v>
      </c>
      <c r="B16" s="12" t="s">
        <v>24</v>
      </c>
      <c r="C16" s="12" t="s">
        <v>50</v>
      </c>
      <c r="D16" s="12" t="s">
        <v>52</v>
      </c>
      <c r="E16" s="12" t="s">
        <v>53</v>
      </c>
      <c r="F16" s="12" t="s">
        <v>54</v>
      </c>
    </row>
    <row r="17" spans="1:6" x14ac:dyDescent="0.25">
      <c r="B17" s="6" t="s">
        <v>25</v>
      </c>
      <c r="C17" s="22"/>
      <c r="D17" s="23">
        <v>15000</v>
      </c>
      <c r="E17" s="23">
        <v>50000</v>
      </c>
      <c r="F17" s="23">
        <v>75000</v>
      </c>
    </row>
    <row r="18" spans="1:6" ht="15" customHeight="1" x14ac:dyDescent="0.25">
      <c r="B18" s="6" t="s">
        <v>26</v>
      </c>
      <c r="C18" s="22"/>
      <c r="D18" s="23">
        <v>25000</v>
      </c>
      <c r="E18" s="23">
        <v>25000</v>
      </c>
      <c r="F18" s="23">
        <v>25000</v>
      </c>
    </row>
    <row r="19" spans="1:6" x14ac:dyDescent="0.25">
      <c r="B19" s="6" t="s">
        <v>27</v>
      </c>
      <c r="C19" s="22"/>
      <c r="D19" s="23">
        <v>25000</v>
      </c>
      <c r="E19" s="23">
        <v>25000</v>
      </c>
      <c r="F19" s="23">
        <v>25000</v>
      </c>
    </row>
    <row r="20" spans="1:6" x14ac:dyDescent="0.25">
      <c r="B20" s="6" t="s">
        <v>28</v>
      </c>
      <c r="C20" s="22"/>
      <c r="D20" s="23">
        <v>25000</v>
      </c>
      <c r="E20" s="23">
        <v>25000</v>
      </c>
      <c r="F20" s="23">
        <v>25000</v>
      </c>
    </row>
    <row r="21" spans="1:6" x14ac:dyDescent="0.25">
      <c r="B21" s="6" t="s">
        <v>29</v>
      </c>
      <c r="C21" s="22"/>
      <c r="D21" s="23">
        <v>50000</v>
      </c>
      <c r="E21" s="23">
        <v>50000</v>
      </c>
      <c r="F21" s="23">
        <v>50000</v>
      </c>
    </row>
    <row r="22" spans="1:6" x14ac:dyDescent="0.25">
      <c r="B22" t="s">
        <v>30</v>
      </c>
      <c r="C22" s="22"/>
      <c r="D22" s="23">
        <f>SUBTOTAL(109,Koristi[1])</f>
        <v>140000</v>
      </c>
      <c r="E22" s="23">
        <f>SUBTOTAL(109,Koristi[2])</f>
        <v>175000</v>
      </c>
      <c r="F22" s="23">
        <f>SUBTOTAL(109,Koristi[3])</f>
        <v>200000</v>
      </c>
    </row>
    <row r="23" spans="1:6" x14ac:dyDescent="0.25">
      <c r="B23" s="25"/>
      <c r="C23" s="25"/>
      <c r="D23" s="25"/>
      <c r="E23" s="25"/>
      <c r="F23" s="25"/>
    </row>
    <row r="24" spans="1:6" x14ac:dyDescent="0.25">
      <c r="A24" s="13" t="s">
        <v>58</v>
      </c>
      <c r="B24" s="12" t="s">
        <v>31</v>
      </c>
      <c r="C24" s="12" t="s">
        <v>50</v>
      </c>
      <c r="D24" s="12" t="s">
        <v>52</v>
      </c>
      <c r="E24" s="12" t="s">
        <v>53</v>
      </c>
      <c r="F24" s="12" t="s">
        <v>54</v>
      </c>
    </row>
    <row r="25" spans="1:6" x14ac:dyDescent="0.25">
      <c r="B25" s="6" t="s">
        <v>32</v>
      </c>
      <c r="C25" s="22"/>
      <c r="D25" s="23">
        <v>7500</v>
      </c>
      <c r="E25" s="23">
        <v>25000</v>
      </c>
      <c r="F25" s="23">
        <v>37500</v>
      </c>
    </row>
    <row r="26" spans="1:6" x14ac:dyDescent="0.25">
      <c r="B26" s="6" t="s">
        <v>33</v>
      </c>
      <c r="C26" s="22"/>
      <c r="D26" s="23">
        <v>15000</v>
      </c>
      <c r="E26" s="23">
        <v>15000</v>
      </c>
      <c r="F26" s="23">
        <v>15000</v>
      </c>
    </row>
    <row r="27" spans="1:6" x14ac:dyDescent="0.25">
      <c r="B27" s="6" t="s">
        <v>34</v>
      </c>
      <c r="C27" s="22"/>
      <c r="D27" s="23">
        <v>35000</v>
      </c>
      <c r="E27" s="23">
        <v>35000</v>
      </c>
      <c r="F27" s="23">
        <v>35000</v>
      </c>
    </row>
    <row r="28" spans="1:6" x14ac:dyDescent="0.25">
      <c r="B28" s="6" t="s">
        <v>35</v>
      </c>
      <c r="C28" s="22"/>
      <c r="D28" s="23">
        <v>10000</v>
      </c>
      <c r="E28" s="23">
        <v>10000</v>
      </c>
      <c r="F28" s="23">
        <v>10000</v>
      </c>
    </row>
    <row r="29" spans="1:6" ht="15" customHeight="1" x14ac:dyDescent="0.25">
      <c r="B29" s="6" t="s">
        <v>36</v>
      </c>
      <c r="C29" s="22"/>
      <c r="D29" s="24">
        <f>Začetna_investicija[[#Totals],[LETO]]/3</f>
        <v>63333.333333333336</v>
      </c>
      <c r="E29" s="24">
        <f>Začetna_investicija[[#Totals],[LETO]]/3</f>
        <v>63333.333333333336</v>
      </c>
      <c r="F29" s="24">
        <f>Začetna_investicija[[#Totals],[LETO]]/3</f>
        <v>63333.333333333336</v>
      </c>
    </row>
    <row r="30" spans="1:6" x14ac:dyDescent="0.25">
      <c r="B30" t="s">
        <v>37</v>
      </c>
      <c r="C30" s="22"/>
      <c r="D30" s="23">
        <f>SUBTOTAL(109,Stroški[1])</f>
        <v>130833.33333333334</v>
      </c>
      <c r="E30" s="23">
        <f>SUBTOTAL(109,Stroški[2])</f>
        <v>148333.33333333334</v>
      </c>
      <c r="F30" s="23">
        <f>SUBTOTAL(109,Stroški[3])</f>
        <v>160833.33333333334</v>
      </c>
    </row>
    <row r="31" spans="1:6" x14ac:dyDescent="0.25">
      <c r="B31" s="25"/>
      <c r="C31" s="25"/>
      <c r="D31" s="25"/>
      <c r="E31" s="25"/>
      <c r="F31" s="25"/>
    </row>
    <row r="32" spans="1:6" x14ac:dyDescent="0.25">
      <c r="A32" s="13" t="s">
        <v>11</v>
      </c>
      <c r="B32" s="12" t="s">
        <v>38</v>
      </c>
      <c r="C32" s="12" t="s">
        <v>50</v>
      </c>
      <c r="D32" s="12" t="s">
        <v>52</v>
      </c>
      <c r="E32" s="12" t="s">
        <v>53</v>
      </c>
      <c r="F32" s="12" t="s">
        <v>54</v>
      </c>
    </row>
    <row r="33" spans="1:6" x14ac:dyDescent="0.25">
      <c r="B33" s="6" t="s">
        <v>39</v>
      </c>
      <c r="C33" s="22"/>
      <c r="D33" s="23">
        <f>Koristi[[#Totals],[1]]-Stroški[[#Totals],[1]]</f>
        <v>9166.666666666657</v>
      </c>
      <c r="E33" s="23">
        <f>Koristi[[#Totals],[2]]-Stroški[[#Totals],[2]]</f>
        <v>26666.666666666657</v>
      </c>
      <c r="F33" s="23">
        <f>Koristi[[#Totals],[3]]-Stroški[[#Totals],[3]]</f>
        <v>39166.666666666657</v>
      </c>
    </row>
    <row r="34" spans="1:6" x14ac:dyDescent="0.25">
      <c r="B34" s="6" t="s">
        <v>40</v>
      </c>
      <c r="C34" s="22"/>
      <c r="D34" s="23">
        <f>D33*Davčna_stopnja</f>
        <v>2749.9999999999968</v>
      </c>
      <c r="E34" s="23">
        <f>E33*Davčna_stopnja</f>
        <v>7999.9999999999964</v>
      </c>
      <c r="F34" s="23">
        <f>F33*Davčna_stopnja</f>
        <v>11749.999999999996</v>
      </c>
    </row>
    <row r="35" spans="1:6" x14ac:dyDescent="0.25">
      <c r="B35" s="6" t="s">
        <v>41</v>
      </c>
      <c r="C35" s="22"/>
      <c r="D35" s="23">
        <f t="shared" ref="D35:F35" si="0">D33-D34</f>
        <v>6416.6666666666606</v>
      </c>
      <c r="E35" s="23">
        <f t="shared" si="0"/>
        <v>18666.666666666661</v>
      </c>
      <c r="F35" s="23">
        <f t="shared" si="0"/>
        <v>27416.666666666661</v>
      </c>
    </row>
    <row r="36" spans="1:6" x14ac:dyDescent="0.25">
      <c r="B36" s="6" t="s">
        <v>42</v>
      </c>
      <c r="C36" s="22"/>
      <c r="D36" s="23">
        <f>D29</f>
        <v>63333.333333333336</v>
      </c>
      <c r="E36" s="23">
        <f>E29</f>
        <v>63333.333333333336</v>
      </c>
      <c r="F36" s="23">
        <f>F29</f>
        <v>63333.333333333336</v>
      </c>
    </row>
    <row r="37" spans="1:6" x14ac:dyDescent="0.25">
      <c r="B37" s="6" t="s">
        <v>43</v>
      </c>
      <c r="C37" s="23">
        <f>-Začetna_investicija[[#Totals],[LETO]]</f>
        <v>-190000</v>
      </c>
      <c r="D37" s="23">
        <f t="shared" ref="D37:F37" si="1">D35+D36</f>
        <v>69750</v>
      </c>
      <c r="E37" s="23">
        <f t="shared" si="1"/>
        <v>82000</v>
      </c>
      <c r="F37" s="23">
        <f t="shared" si="1"/>
        <v>90750</v>
      </c>
    </row>
    <row r="38" spans="1:6" x14ac:dyDescent="0.25">
      <c r="B38" s="6" t="s">
        <v>44</v>
      </c>
      <c r="C38" s="23">
        <f>C37</f>
        <v>-190000</v>
      </c>
      <c r="D38" s="23">
        <f t="shared" ref="D38:F38" si="2">C38+D37</f>
        <v>-120250</v>
      </c>
      <c r="E38" s="23">
        <f t="shared" si="2"/>
        <v>-38250</v>
      </c>
      <c r="F38" s="23">
        <f t="shared" si="2"/>
        <v>52500</v>
      </c>
    </row>
    <row r="39" spans="1:6" x14ac:dyDescent="0.25">
      <c r="B39" s="25"/>
      <c r="C39" s="25"/>
      <c r="D39" s="25"/>
      <c r="E39" s="25"/>
      <c r="F39" s="25"/>
    </row>
    <row r="40" spans="1:6" x14ac:dyDescent="0.25">
      <c r="A40" s="13" t="s">
        <v>60</v>
      </c>
      <c r="B40" s="12" t="s">
        <v>45</v>
      </c>
      <c r="C40" s="14" t="s">
        <v>51</v>
      </c>
    </row>
    <row r="41" spans="1:6" x14ac:dyDescent="0.25">
      <c r="B41" s="6" t="s">
        <v>46</v>
      </c>
      <c r="C41" s="23">
        <f>C37+(NPV(Donosnost_prihodkov,D37:F37))</f>
        <v>9359.5041322313773</v>
      </c>
    </row>
    <row r="42" spans="1:6" x14ac:dyDescent="0.25">
      <c r="B42" s="6" t="s">
        <v>47</v>
      </c>
      <c r="C42" s="1">
        <f>IRR(C37:F37)</f>
        <v>0.12655165144706393</v>
      </c>
    </row>
    <row r="43" spans="1:6" x14ac:dyDescent="0.25">
      <c r="B43" s="6" t="s">
        <v>48</v>
      </c>
      <c r="C43" s="9">
        <f>IF(F38&lt;=0,"Več kot 3 leta",IF(E38&lt;=0,(F37-F38)/F37+2,IF(D38&lt;=0,(E37-E38)/E37+1,IF(C38&lt;=0,(D37-D38)/D37,"Ni na voljo"))))</f>
        <v>2.4214876033057853</v>
      </c>
    </row>
  </sheetData>
  <mergeCells count="4">
    <mergeCell ref="B23:F23"/>
    <mergeCell ref="B31:F31"/>
    <mergeCell ref="B39:F39"/>
    <mergeCell ref="B15:F15"/>
  </mergeCells>
  <pageMargins left="0.4" right="0.4" top="0.4" bottom="0.6" header="0.3" footer="0.3"/>
  <pageSetup paperSize="9" fitToHeight="0"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Delovni listi</vt:lpstr>
      </vt:variant>
      <vt:variant>
        <vt:i4>2</vt:i4>
      </vt:variant>
      <vt:variant>
        <vt:lpstr>Imenovani obsegi</vt:lpstr>
      </vt:variant>
      <vt:variant>
        <vt:i4>2</vt:i4>
      </vt:variant>
    </vt:vector>
  </HeadingPairs>
  <TitlesOfParts>
    <vt:vector size="4" baseType="lpstr">
      <vt:lpstr>ZAČETEK</vt:lpstr>
      <vt:lpstr>ORODJE ZA PRIPRAVO PRORAČUNA</vt:lpstr>
      <vt:lpstr>Davčna_stopnja</vt:lpstr>
      <vt:lpstr>Donosnost_prihodkov</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2018-05-31T12:22:28Z</dcterms:created>
  <dcterms:modified xsi:type="dcterms:W3CDTF">2018-11-29T08:49:01Z</dcterms:modified>
</cp:coreProperties>
</file>

<file path=docProps/custom.xml><?xml version="1.0" encoding="utf-8"?>
<Properties xmlns="http://schemas.openxmlformats.org/officeDocument/2006/custom-properties" xmlns:vt="http://schemas.openxmlformats.org/officeDocument/2006/docPropsVTypes"/>
</file>