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mc:AlternateContent xmlns:mc="http://schemas.openxmlformats.org/markup-compatibility/2006">
    <mc:Choice Requires="x15">
      <x15ac:absPath xmlns:x15ac="http://schemas.microsoft.com/office/spreadsheetml/2010/11/ac" url="\\Imartisek2580\Oddjob\crosslang\sl-SI\target\"/>
    </mc:Choice>
  </mc:AlternateContent>
  <bookViews>
    <workbookView xWindow="0" yWindow="0" windowWidth="28800" windowHeight="12705"/>
  </bookViews>
  <sheets>
    <sheet name="Project Tracker" sheetId="1" r:id="rId1"/>
    <sheet name="Nastavitev" sheetId="2" r:id="rId2"/>
  </sheets>
  <definedNames>
    <definedName name="Naslov_stolpca_1">'Project Tracker'!$B$4</definedName>
    <definedName name="Naslov_stolpca_2">TabelaKategorijeInZaposleni[[#Headers],[Ime kategorije]]</definedName>
    <definedName name="OznačevanjeOdstotkovZZastavico">'Project Tracker'!$D$2</definedName>
    <definedName name="SeznamKategorij">Nastavitev!$B$5:$B$10</definedName>
    <definedName name="SeznamZaposlenih">Nastavitev!$C$5:$C$10</definedName>
    <definedName name="_xlnm.Print_Titles" localSheetId="0">'Project Tracker'!$4:$4</definedName>
  </definedNames>
  <calcPr calcId="171027"/>
</workbook>
</file>

<file path=xl/calcChain.xml><?xml version="1.0" encoding="utf-8"?>
<calcChain xmlns="http://schemas.openxmlformats.org/spreadsheetml/2006/main">
  <c r="E8" i="1" l="1"/>
  <c r="F8" i="1"/>
  <c r="I8" i="1"/>
  <c r="J8" i="1"/>
  <c r="K8" i="1"/>
  <c r="N8" i="1" l="1"/>
  <c r="H8" i="1"/>
  <c r="K6" i="1"/>
  <c r="K7" i="1"/>
  <c r="K9" i="1"/>
  <c r="K10" i="1"/>
  <c r="K11" i="1"/>
  <c r="K12" i="1"/>
  <c r="K13" i="1"/>
  <c r="K5" i="1"/>
  <c r="M8" i="1" l="1"/>
  <c r="H13" i="1"/>
  <c r="N13" i="1"/>
  <c r="M13" i="1" l="1"/>
  <c r="J12" i="1"/>
  <c r="J11" i="1"/>
  <c r="J10" i="1"/>
  <c r="J9" i="1"/>
  <c r="J7" i="1"/>
  <c r="J6" i="1"/>
  <c r="J5" i="1"/>
  <c r="I12" i="1"/>
  <c r="I11" i="1"/>
  <c r="I10" i="1"/>
  <c r="I9" i="1"/>
  <c r="I7" i="1"/>
  <c r="I6" i="1"/>
  <c r="I5" i="1"/>
  <c r="N9" i="1" l="1"/>
  <c r="N6" i="1"/>
  <c r="N10" i="1"/>
  <c r="N7" i="1"/>
  <c r="N11" i="1"/>
  <c r="N12" i="1"/>
  <c r="F6" i="1"/>
  <c r="E6" i="1"/>
  <c r="F5" i="1"/>
  <c r="E5" i="1"/>
  <c r="E9" i="1"/>
  <c r="F12" i="1" l="1"/>
  <c r="E12" i="1"/>
  <c r="F11" i="1"/>
  <c r="E11" i="1"/>
  <c r="F10" i="1"/>
  <c r="E10" i="1"/>
  <c r="F9" i="1"/>
  <c r="E7" i="1"/>
  <c r="F7" i="1"/>
  <c r="H12" i="1" l="1"/>
  <c r="M12" i="1" s="1"/>
  <c r="H11" i="1"/>
  <c r="M11" i="1" s="1"/>
  <c r="H10" i="1"/>
  <c r="M10" i="1" s="1"/>
  <c r="H9" i="1"/>
  <c r="M9" i="1" s="1"/>
  <c r="H7" i="1"/>
  <c r="M7" i="1" s="1"/>
  <c r="H6" i="1"/>
  <c r="M6" i="1" s="1"/>
  <c r="H5" i="1"/>
  <c r="N5" i="1" l="1"/>
  <c r="M5" i="1" s="1"/>
</calcChain>
</file>

<file path=xl/sharedStrings.xml><?xml version="1.0" encoding="utf-8"?>
<sst xmlns="http://schemas.openxmlformats.org/spreadsheetml/2006/main" count="58" uniqueCount="40">
  <si>
    <t>Project Tracker</t>
  </si>
  <si>
    <t>Projekt</t>
  </si>
  <si>
    <t>Projekt 1</t>
  </si>
  <si>
    <t>Projekt 2</t>
  </si>
  <si>
    <t>Projekt 3</t>
  </si>
  <si>
    <t>Projekt 4</t>
  </si>
  <si>
    <t>Projekt 5</t>
  </si>
  <si>
    <t>Projekt 6</t>
  </si>
  <si>
    <t>Projekt 7</t>
  </si>
  <si>
    <t>Projekt 8</t>
  </si>
  <si>
    <t>Projekt 9</t>
  </si>
  <si>
    <t xml:space="preserve">Odstotek nad/pod za označitev z zastavico: </t>
  </si>
  <si>
    <t>Kategorija</t>
  </si>
  <si>
    <t>Kategorija 1</t>
  </si>
  <si>
    <t>Kategorija 2</t>
  </si>
  <si>
    <t>Kategorija 3</t>
  </si>
  <si>
    <t>Kategorija 4</t>
  </si>
  <si>
    <t>Kategorija 5</t>
  </si>
  <si>
    <t>Dodeljeno osebi</t>
  </si>
  <si>
    <t>Zaposleni 1</t>
  </si>
  <si>
    <t>Zaposleni 4</t>
  </si>
  <si>
    <t>Zaposleni 2</t>
  </si>
  <si>
    <t>Zaposleni 3</t>
  </si>
  <si>
    <t>Predvideni
začetek</t>
  </si>
  <si>
    <t>Predvideni 
zaključek</t>
  </si>
  <si>
    <t>Dejanski 
začetek</t>
  </si>
  <si>
    <t>Dejanski
zaključek</t>
  </si>
  <si>
    <t>Ikona zastavice za preseženo/nedoseženo dejansko delo (v urah)</t>
  </si>
  <si>
    <t>Ikona zastavice za preseženo/nedoseženo trajanje (v urah)</t>
  </si>
  <si>
    <t>Opombe</t>
  </si>
  <si>
    <t>Nastavitev</t>
  </si>
  <si>
    <t>Ime kategorije</t>
  </si>
  <si>
    <t>Kategorija 6</t>
  </si>
  <si>
    <t>Ime zaposlenega</t>
  </si>
  <si>
    <t>Zaposleni 5</t>
  </si>
  <si>
    <t>Zaposleni 6</t>
  </si>
  <si>
    <t>Predvideno delo (v urah)</t>
  </si>
  <si>
    <t>Predvideno trajanje (v dnevih)</t>
  </si>
  <si>
    <t>Dejansko delo (v urah)</t>
  </si>
  <si>
    <t>Dejansko trajanje (v dnevih)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</si>
</sst>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Over/Under flag&quot;;&quot;&quot;;&quot;&quot;"/>
    <numFmt numFmtId="165" formatCode="0\ %"/>
    <numFmt numFmtId="168" formatCode="d/\ mm/\ yyyy"/>
  </numFmts>
  <fonts count="12" x14ac:knownFonts="1">
    <font>
      <sz val="11"/>
      <color theme="3" tint="-0.499984740745262"/>
      <name val="Century Gothic"/>
      <family val="2"/>
      <scheme val="minor"/>
    </font>
    <font>
      <b/>
      <sz val="11"/>
      <color rgb="FF3F3F3F"/>
      <name val="Century Gothic"/>
      <family val="2"/>
      <scheme val="minor"/>
    </font>
    <font>
      <sz val="8"/>
      <color theme="3"/>
      <name val="Century Gothic"/>
      <family val="2"/>
      <scheme val="minor"/>
    </font>
    <font>
      <sz val="24"/>
      <color theme="3"/>
      <name val="Century Gothic"/>
      <family val="2"/>
      <scheme val="minor"/>
    </font>
    <font>
      <sz val="24"/>
      <color theme="3"/>
      <name val="Century Gothic"/>
      <family val="2"/>
      <scheme val="major"/>
    </font>
    <font>
      <b/>
      <sz val="12"/>
      <color theme="9" tint="-0.499984740745262"/>
      <name val="Century Gothic"/>
      <family val="2"/>
      <scheme val="minor"/>
    </font>
    <font>
      <b/>
      <sz val="11"/>
      <color theme="2" tint="-0.89996032593768116"/>
      <name val="Century Gothic"/>
      <family val="2"/>
      <scheme val="minor"/>
    </font>
    <font>
      <sz val="11"/>
      <color theme="2" tint="-0.89992980742820516"/>
      <name val="Century Gothic"/>
      <family val="2"/>
      <scheme val="minor"/>
    </font>
    <font>
      <sz val="11"/>
      <color theme="2" tint="-0.89989928891872917"/>
      <name val="Century Gothic"/>
      <family val="2"/>
      <scheme val="minor"/>
    </font>
    <font>
      <sz val="11"/>
      <color theme="0"/>
      <name val="Century Gothic"/>
      <family val="2"/>
      <scheme val="minor"/>
    </font>
    <font>
      <b/>
      <sz val="11"/>
      <color theme="9"/>
      <name val="Century Gothic"/>
      <family val="2"/>
      <scheme val="minor"/>
    </font>
    <font>
      <sz val="11"/>
      <name val="Century Gothic"/>
      <family val="2"/>
      <scheme val="minor"/>
    </font>
  </fonts>
  <fills count="4">
    <fill>
      <patternFill patternType="none"/>
    </fill>
    <fill>
      <patternFill patternType="gray125"/>
    </fill>
    <fill>
      <patternFill patternType="solid">
        <fgColor theme="2"/>
        <bgColor indexed="64"/>
      </patternFill>
    </fill>
    <fill>
      <patternFill patternType="solid">
        <fgColor rgb="FFFFFFCC"/>
      </patternFill>
    </fill>
  </fills>
  <borders count="7">
    <border>
      <left/>
      <right/>
      <top/>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theme="9"/>
      </left>
      <right style="thin">
        <color theme="9"/>
      </right>
      <top style="thin">
        <color theme="9"/>
      </top>
      <bottom style="thin">
        <color theme="9"/>
      </bottom>
      <diagonal/>
    </border>
    <border>
      <left style="thin">
        <color auto="1"/>
      </left>
      <right/>
      <top/>
      <bottom/>
      <diagonal/>
    </border>
    <border>
      <left style="thick">
        <color theme="0"/>
      </left>
      <right/>
      <top/>
      <bottom/>
      <diagonal/>
    </border>
    <border>
      <left/>
      <right style="thick">
        <color theme="0"/>
      </right>
      <top/>
      <bottom/>
      <diagonal/>
    </border>
  </borders>
  <cellStyleXfs count="16">
    <xf numFmtId="0" fontId="0" fillId="0" borderId="0">
      <alignment vertical="center"/>
    </xf>
    <xf numFmtId="0" fontId="3" fillId="0" borderId="0" applyNumberFormat="0" applyFill="0" applyBorder="0" applyProtection="0">
      <alignment horizontal="left" vertical="center" indent="1"/>
    </xf>
    <xf numFmtId="9" fontId="5" fillId="0" borderId="3" applyProtection="0">
      <alignment horizontal="center" vertical="center"/>
    </xf>
    <xf numFmtId="0" fontId="1" fillId="2" borderId="1" applyNumberFormat="0" applyFont="0" applyBorder="0" applyProtection="0">
      <alignment horizontal="right" vertical="center" indent="2"/>
    </xf>
    <xf numFmtId="3" fontId="8" fillId="0" borderId="0" applyFill="0" applyBorder="0" applyProtection="0">
      <alignment horizontal="left" vertical="center" indent="1"/>
    </xf>
    <xf numFmtId="0" fontId="8" fillId="0" borderId="0" applyFill="0" applyBorder="0" applyProtection="0">
      <alignment horizontal="left" vertical="center" wrapText="1" indent="1"/>
    </xf>
    <xf numFmtId="0" fontId="6" fillId="0" borderId="0" applyNumberFormat="0" applyBorder="0" applyProtection="0">
      <alignment horizontal="left" vertical="center" wrapText="1" indent="1"/>
    </xf>
    <xf numFmtId="0" fontId="2" fillId="3" borderId="2" applyNumberFormat="0" applyFont="0" applyAlignment="0" applyProtection="0"/>
    <xf numFmtId="14" fontId="7" fillId="0" borderId="0" applyFill="0" applyBorder="0" applyProtection="0">
      <alignment horizontal="right" vertical="center" indent="2"/>
    </xf>
    <xf numFmtId="0" fontId="4" fillId="0" borderId="0" applyNumberFormat="0" applyFill="0" applyBorder="0" applyAlignment="0" applyProtection="0"/>
    <xf numFmtId="164" fontId="10" fillId="0" borderId="0" applyFill="0" applyProtection="0">
      <alignment horizontal="left" vertical="center" indent="1"/>
    </xf>
    <xf numFmtId="0" fontId="6" fillId="0" borderId="5" applyNumberFormat="0" applyFill="0" applyProtection="0">
      <alignment horizontal="left" vertical="center" wrapText="1" indent="2"/>
    </xf>
    <xf numFmtId="164" fontId="9" fillId="0" borderId="4">
      <alignment horizontal="right" vertical="center"/>
    </xf>
    <xf numFmtId="14" fontId="7" fillId="0" borderId="5">
      <alignment horizontal="left" vertical="center" indent="2"/>
    </xf>
    <xf numFmtId="3" fontId="8" fillId="2" borderId="0" applyBorder="0">
      <alignment horizontal="left" vertical="center" indent="1"/>
    </xf>
    <xf numFmtId="3" fontId="8" fillId="2" borderId="6">
      <alignment horizontal="left" vertical="center" indent="1"/>
    </xf>
  </cellStyleXfs>
  <cellXfs count="23">
    <xf numFmtId="0" fontId="0" fillId="0" borderId="0" xfId="0">
      <alignment vertical="center"/>
    </xf>
    <xf numFmtId="0" fontId="0" fillId="0" borderId="0" xfId="0" applyProtection="1">
      <alignment vertical="center"/>
    </xf>
    <xf numFmtId="14" fontId="0" fillId="0" borderId="0" xfId="8" applyFont="1" applyAlignment="1" applyProtection="1">
      <alignment vertical="center"/>
    </xf>
    <xf numFmtId="0" fontId="3" fillId="0" borderId="0" xfId="1" applyAlignment="1" applyProtection="1">
      <alignment vertical="center"/>
    </xf>
    <xf numFmtId="0" fontId="0" fillId="0" borderId="0" xfId="0" applyAlignment="1">
      <alignment horizontal="right" vertical="center"/>
    </xf>
    <xf numFmtId="0" fontId="4" fillId="0" borderId="0" xfId="9" applyAlignment="1" applyProtection="1">
      <alignment vertical="center"/>
    </xf>
    <xf numFmtId="0" fontId="4" fillId="0" borderId="0" xfId="9" applyAlignment="1">
      <alignment vertical="center"/>
    </xf>
    <xf numFmtId="0" fontId="8" fillId="0" borderId="0" xfId="5" applyNumberFormat="1" applyFont="1" applyBorder="1" applyAlignment="1">
      <alignment horizontal="left" vertical="center" wrapText="1" indent="1"/>
    </xf>
    <xf numFmtId="3" fontId="8" fillId="0" borderId="0" xfId="4" applyNumberFormat="1" applyFont="1" applyBorder="1" applyAlignment="1">
      <alignment horizontal="left" vertical="center" indent="1"/>
    </xf>
    <xf numFmtId="3" fontId="8" fillId="2" borderId="0" xfId="15" applyNumberFormat="1" applyFont="1" applyFill="1" applyBorder="1" applyAlignment="1">
      <alignment horizontal="left" vertical="center" indent="1"/>
    </xf>
    <xf numFmtId="164" fontId="9" fillId="0" borderId="4" xfId="12" applyNumberFormat="1" applyFont="1" applyBorder="1" applyAlignment="1">
      <alignment horizontal="right" vertical="center"/>
    </xf>
    <xf numFmtId="3" fontId="8" fillId="2" borderId="0" xfId="14" applyNumberFormat="1" applyFont="1" applyFill="1" applyBorder="1" applyAlignment="1">
      <alignment horizontal="left" vertical="center" indent="1"/>
    </xf>
    <xf numFmtId="0" fontId="6" fillId="0" borderId="0" xfId="6" applyFont="1" applyFill="1" applyBorder="1" applyAlignment="1">
      <alignment horizontal="left" vertical="center" wrapText="1" indent="1"/>
    </xf>
    <xf numFmtId="14" fontId="6" fillId="0" borderId="0" xfId="6" applyNumberFormat="1" applyFont="1" applyFill="1" applyBorder="1" applyAlignment="1">
      <alignment horizontal="left" vertical="center" wrapText="1" indent="1"/>
    </xf>
    <xf numFmtId="3" fontId="6" fillId="0" borderId="0" xfId="6" applyNumberFormat="1" applyFont="1" applyFill="1" applyBorder="1" applyAlignment="1">
      <alignment horizontal="left" vertical="center" wrapText="1" indent="1"/>
    </xf>
    <xf numFmtId="0" fontId="6" fillId="0" borderId="0" xfId="6" applyNumberFormat="1" applyFont="1" applyFill="1" applyBorder="1" applyAlignment="1">
      <alignment horizontal="left" vertical="center" wrapText="1" indent="1"/>
    </xf>
    <xf numFmtId="14" fontId="6" fillId="0" borderId="5" xfId="11" applyNumberFormat="1" applyFont="1" applyFill="1" applyBorder="1" applyAlignment="1">
      <alignment horizontal="left" vertical="center" wrapText="1" indent="2"/>
    </xf>
    <xf numFmtId="164" fontId="10" fillId="0" borderId="0" xfId="10" applyNumberFormat="1" applyFont="1" applyFill="1" applyBorder="1" applyAlignment="1">
      <alignment horizontal="left" vertical="center" indent="1"/>
    </xf>
    <xf numFmtId="0" fontId="0" fillId="0" borderId="0" xfId="0" applyAlignment="1">
      <alignment horizontal="left" vertical="center"/>
    </xf>
    <xf numFmtId="0" fontId="11" fillId="0" borderId="0" xfId="0" applyFont="1" applyAlignment="1">
      <alignment horizontal="left" vertical="center" indent="1"/>
    </xf>
    <xf numFmtId="165" fontId="5" fillId="0" borderId="3" xfId="2" applyNumberFormat="1" applyProtection="1">
      <alignment horizontal="center" vertical="center"/>
    </xf>
    <xf numFmtId="168" fontId="7" fillId="0" borderId="0" xfId="8" applyNumberFormat="1" applyFont="1" applyBorder="1" applyAlignment="1">
      <alignment horizontal="right" vertical="center" indent="2"/>
    </xf>
    <xf numFmtId="168" fontId="7" fillId="0" borderId="5" xfId="13" applyNumberFormat="1" applyFont="1" applyBorder="1" applyAlignment="1">
      <alignment horizontal="left" vertical="center" indent="2"/>
    </xf>
  </cellXfs>
  <cellStyles count="16">
    <cellStyle name="Besedilo" xfId="5"/>
    <cellStyle name="Datum" xfId="8"/>
    <cellStyle name="Dejanski začetek" xfId="13"/>
    <cellStyle name="Izhod" xfId="3" builtinId="21" customBuiltin="1"/>
    <cellStyle name="Naslov" xfId="9" builtinId="15" customBuiltin="1"/>
    <cellStyle name="Naslov 1" xfId="1" builtinId="16" customBuiltin="1"/>
    <cellStyle name="Naslov 2" xfId="6" builtinId="17" customBuiltin="1"/>
    <cellStyle name="Naslov 3" xfId="10" builtinId="18" customBuiltin="1"/>
    <cellStyle name="Naslov 4" xfId="11" builtinId="19" customBuiltin="1"/>
    <cellStyle name="Navadno" xfId="0" builtinId="0" customBuiltin="1"/>
    <cellStyle name="Opomba" xfId="7" builtinId="10" customBuiltin="1"/>
    <cellStyle name="Predvideno trajanje" xfId="15"/>
    <cellStyle name="Sivi stolpec" xfId="14"/>
    <cellStyle name="Številke" xfId="4"/>
    <cellStyle name="Vnos" xfId="2" builtinId="20" customBuiltin="1"/>
    <cellStyle name="Zastavica" xfId="12"/>
  </cellStyles>
  <dxfs count="24">
    <dxf>
      <font>
        <b val="0"/>
        <i val="0"/>
        <strike val="0"/>
        <condense val="0"/>
        <extend val="0"/>
        <outline val="0"/>
        <shadow val="0"/>
        <u val="none"/>
        <vertAlign val="baseline"/>
        <sz val="11"/>
        <color theme="2" tint="-0.89992980742820516"/>
        <name val="Century Gothic"/>
        <family val="2"/>
        <scheme val="minor"/>
      </font>
      <numFmt numFmtId="168" formatCode="d/\ mm/\ yyyy"/>
      <alignment horizontal="right" vertical="center" textRotation="0" wrapText="0" indent="2" justifyLastLine="0" shrinkToFit="0" readingOrder="0"/>
    </dxf>
    <dxf>
      <font>
        <b val="0"/>
        <i val="0"/>
        <strike val="0"/>
        <condense val="0"/>
        <extend val="0"/>
        <outline val="0"/>
        <shadow val="0"/>
        <u val="none"/>
        <vertAlign val="baseline"/>
        <sz val="11"/>
        <color theme="2" tint="-0.89992980742820516"/>
        <name val="Century Gothic"/>
        <family val="2"/>
        <scheme val="minor"/>
      </font>
      <numFmt numFmtId="168" formatCode="d/\ mm/\ yyyy"/>
      <alignment horizontal="left" vertical="center" textRotation="0" wrapText="0" indent="2" justifyLastLine="0" shrinkToFit="0" readingOrder="0"/>
      <border diagonalUp="0" diagonalDown="0">
        <left style="thick">
          <color theme="0"/>
        </left>
        <right/>
        <top/>
        <bottom/>
        <vertical/>
        <horizontal/>
      </border>
    </dxf>
    <dxf>
      <font>
        <b val="0"/>
        <i val="0"/>
        <strike val="0"/>
        <condense val="0"/>
        <extend val="0"/>
        <outline val="0"/>
        <shadow val="0"/>
        <u val="none"/>
        <vertAlign val="baseline"/>
        <sz val="11"/>
        <color theme="2" tint="-0.89992980742820516"/>
        <name val="Century Gothic"/>
        <family val="2"/>
        <scheme val="minor"/>
      </font>
      <numFmt numFmtId="168" formatCode="d/\ mm/\ yyyy"/>
      <alignment horizontal="right" vertical="center" textRotation="0" wrapText="0" indent="2" justifyLastLine="0" shrinkToFit="0" readingOrder="0"/>
    </dxf>
    <dxf>
      <font>
        <b val="0"/>
        <i val="0"/>
        <strike val="0"/>
        <condense val="0"/>
        <extend val="0"/>
        <outline val="0"/>
        <shadow val="0"/>
        <u val="none"/>
        <vertAlign val="baseline"/>
        <sz val="11"/>
        <color theme="2" tint="-0.89992980742820516"/>
        <name val="Century Gothic"/>
        <family val="2"/>
        <scheme val="minor"/>
      </font>
      <numFmt numFmtId="168" formatCode="d/\ mm/\ yyyy"/>
      <alignment horizontal="right" vertical="center" textRotation="0" wrapText="0" indent="2" justifyLastLine="0" shrinkToFit="0" readingOrder="0"/>
    </dxf>
    <dxf>
      <font>
        <b/>
        <i val="0"/>
        <color theme="4" tint="-0.499984740745262"/>
      </font>
    </dxf>
    <dxf>
      <font>
        <b/>
        <i val="0"/>
        <color theme="4" tint="-0.499984740745262"/>
      </font>
    </dxf>
    <dxf>
      <font>
        <b val="0"/>
        <i val="0"/>
        <strike val="0"/>
        <outline val="0"/>
        <shadow val="0"/>
        <u val="none"/>
        <vertAlign val="baseline"/>
        <sz val="11"/>
        <color auto="1"/>
        <name val="Century Gothic"/>
        <family val="2"/>
        <scheme val="minor"/>
      </font>
      <alignment horizontal="left" vertical="center" textRotation="0" wrapText="0" indent="1" justifyLastLine="0" shrinkToFit="0" readingOrder="0"/>
    </dxf>
    <dxf>
      <font>
        <b val="0"/>
        <i val="0"/>
        <strike val="0"/>
        <outline val="0"/>
        <shadow val="0"/>
        <u val="none"/>
        <vertAlign val="baseline"/>
        <sz val="11"/>
        <color auto="1"/>
        <name val="Century Gothic"/>
        <family val="2"/>
        <scheme val="minor"/>
      </font>
      <alignment horizontal="left" vertical="center" textRotation="0" wrapText="0" indent="1" justifyLastLine="0" shrinkToFit="0" readingOrder="0"/>
    </dxf>
    <dxf>
      <font>
        <b val="0"/>
        <i val="0"/>
        <strike val="0"/>
        <outline val="0"/>
        <shadow val="0"/>
        <u val="none"/>
        <vertAlign val="baseline"/>
        <sz val="11"/>
        <color auto="1"/>
        <name val="Century Gothic"/>
        <family val="2"/>
        <scheme val="minor"/>
      </font>
      <alignment horizontal="left" vertical="center" textRotation="0" wrapText="0" indent="1" justifyLastLine="0" shrinkToFit="0" readingOrder="0"/>
    </dxf>
    <dxf>
      <font>
        <b val="0"/>
        <i val="0"/>
        <strike val="0"/>
        <outline val="0"/>
        <shadow val="0"/>
        <u val="none"/>
        <vertAlign val="baseline"/>
        <sz val="11"/>
        <color auto="1"/>
        <name val="Century Gothic"/>
        <family val="2"/>
        <scheme val="minor"/>
      </font>
      <alignment horizontal="left" vertical="center" textRotation="0" wrapText="0" indent="1" justifyLastLine="0" shrinkToFit="0" readingOrder="0"/>
    </dxf>
    <dxf>
      <font>
        <b val="0"/>
        <i val="0"/>
        <strike val="0"/>
        <condense val="0"/>
        <extend val="0"/>
        <outline val="0"/>
        <shadow val="0"/>
        <u val="none"/>
        <vertAlign val="baseline"/>
        <sz val="11"/>
        <color theme="2" tint="-0.89989928891872917"/>
        <name val="Century Gothic"/>
        <family val="2"/>
        <scheme val="minor"/>
      </font>
      <numFmt numFmtId="0" formatCode="General"/>
      <alignment horizontal="left" vertical="center" textRotation="0" wrapText="1" indent="1" justifyLastLine="0" shrinkToFit="0" readingOrder="0"/>
    </dxf>
    <dxf>
      <font>
        <b val="0"/>
        <i val="0"/>
        <strike val="0"/>
        <condense val="0"/>
        <extend val="0"/>
        <outline val="0"/>
        <shadow val="0"/>
        <u val="none"/>
        <vertAlign val="baseline"/>
        <sz val="11"/>
        <color theme="2" tint="-0.89989928891872917"/>
        <name val="Century Gothic"/>
        <family val="2"/>
        <scheme val="minor"/>
      </font>
      <numFmt numFmtId="3" formatCode="#,##0"/>
      <fill>
        <patternFill patternType="solid">
          <fgColor indexed="64"/>
          <bgColor theme="2"/>
        </patternFill>
      </fill>
      <alignment horizontal="left" vertical="center" textRotation="0" wrapText="0" indent="1" justifyLastLine="0" shrinkToFit="0" readingOrder="0"/>
    </dxf>
    <dxf>
      <font>
        <b val="0"/>
        <i val="0"/>
        <strike val="0"/>
        <condense val="0"/>
        <extend val="0"/>
        <outline val="0"/>
        <shadow val="0"/>
        <u val="none"/>
        <vertAlign val="baseline"/>
        <sz val="11"/>
        <color theme="0"/>
        <name val="Century Gothic"/>
        <family val="2"/>
        <scheme val="minor"/>
      </font>
      <numFmt numFmtId="164" formatCode="&quot;Over/Under flag&quot;;&quot;&quot;;&quot;&quot;"/>
      <alignment horizontal="right" vertical="center" textRotation="0" wrapText="0"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1"/>
        <color theme="2" tint="-0.89989928891872917"/>
        <name val="Century Gothic"/>
        <family val="2"/>
        <scheme val="minor"/>
      </font>
      <numFmt numFmtId="3" formatCode="#,##0"/>
      <alignment horizontal="left" vertical="center" textRotation="0" wrapText="0" indent="1" justifyLastLine="0" shrinkToFit="0" readingOrder="0"/>
    </dxf>
    <dxf>
      <font>
        <b val="0"/>
        <i val="0"/>
        <strike val="0"/>
        <condense val="0"/>
        <extend val="0"/>
        <outline val="0"/>
        <shadow val="0"/>
        <u val="none"/>
        <vertAlign val="baseline"/>
        <sz val="11"/>
        <color theme="0"/>
        <name val="Century Gothic"/>
        <family val="2"/>
        <scheme val="minor"/>
      </font>
      <numFmt numFmtId="164" formatCode="&quot;Over/Under flag&quot;;&quot;&quot;;&quot;&quot;"/>
      <alignment horizontal="right" vertical="center" textRotation="0" wrapText="0"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1"/>
        <color theme="2" tint="-0.89989928891872917"/>
        <name val="Century Gothic"/>
        <family val="2"/>
        <scheme val="minor"/>
      </font>
      <numFmt numFmtId="3" formatCode="#,##0"/>
      <fill>
        <patternFill patternType="solid">
          <fgColor indexed="64"/>
          <bgColor theme="2"/>
        </patternFill>
      </fill>
      <alignment horizontal="left" vertical="center" textRotation="0" wrapText="0" indent="1" justifyLastLine="0" shrinkToFit="0" readingOrder="0"/>
    </dxf>
    <dxf>
      <font>
        <b val="0"/>
        <i val="0"/>
        <strike val="0"/>
        <condense val="0"/>
        <extend val="0"/>
        <outline val="0"/>
        <shadow val="0"/>
        <u val="none"/>
        <vertAlign val="baseline"/>
        <sz val="11"/>
        <color theme="2" tint="-0.89989928891872917"/>
        <name val="Century Gothic"/>
        <family val="2"/>
        <scheme val="minor"/>
      </font>
      <numFmt numFmtId="3" formatCode="#,##0"/>
      <alignment horizontal="left" vertical="center" textRotation="0" wrapText="0" indent="1" justifyLastLine="0" shrinkToFit="0" readingOrder="0"/>
    </dxf>
    <dxf>
      <font>
        <b val="0"/>
        <i val="0"/>
        <strike val="0"/>
        <condense val="0"/>
        <extend val="0"/>
        <outline val="0"/>
        <shadow val="0"/>
        <u val="none"/>
        <vertAlign val="baseline"/>
        <sz val="11"/>
        <color theme="2" tint="-0.89989928891872917"/>
        <name val="Century Gothic"/>
        <family val="2"/>
        <scheme val="minor"/>
      </font>
      <numFmt numFmtId="0" formatCode="General"/>
      <alignment horizontal="left" vertical="center" textRotation="0" wrapText="1" indent="1" justifyLastLine="0" shrinkToFit="0" readingOrder="0"/>
    </dxf>
    <dxf>
      <font>
        <b val="0"/>
        <i val="0"/>
        <strike val="0"/>
        <condense val="0"/>
        <extend val="0"/>
        <outline val="0"/>
        <shadow val="0"/>
        <u val="none"/>
        <vertAlign val="baseline"/>
        <sz val="11"/>
        <color theme="2" tint="-0.89989928891872917"/>
        <name val="Century Gothic"/>
        <family val="2"/>
        <scheme val="minor"/>
      </font>
      <numFmt numFmtId="0" formatCode="General"/>
      <alignment horizontal="left" vertical="center" textRotation="0" wrapText="1" indent="1" justifyLastLine="0" shrinkToFit="0" readingOrder="0"/>
    </dxf>
    <dxf>
      <font>
        <b val="0"/>
        <i val="0"/>
        <strike val="0"/>
        <condense val="0"/>
        <extend val="0"/>
        <outline val="0"/>
        <shadow val="0"/>
        <u val="none"/>
        <vertAlign val="baseline"/>
        <sz val="11"/>
        <color theme="2" tint="-0.89989928891872917"/>
        <name val="Century Gothic"/>
        <family val="2"/>
        <scheme val="minor"/>
      </font>
      <numFmt numFmtId="0" formatCode="General"/>
      <alignment horizontal="left" vertical="center" textRotation="0" wrapText="1" indent="1" justifyLastLine="0" shrinkToFit="0" readingOrder="0"/>
    </dxf>
    <dxf>
      <border diagonalUp="0" diagonalDown="0">
        <left/>
        <right/>
        <top/>
        <bottom style="thin">
          <color theme="9"/>
        </bottom>
      </border>
    </dxf>
    <dxf>
      <fill>
        <patternFill patternType="none">
          <fgColor indexed="64"/>
          <bgColor auto="1"/>
        </patternFill>
      </fill>
    </dxf>
    <dxf>
      <font>
        <b/>
        <i val="0"/>
        <color theme="2" tint="-0.89996032593768116"/>
      </font>
      <fill>
        <patternFill>
          <bgColor theme="9"/>
        </patternFill>
      </fill>
      <border>
        <bottom/>
      </border>
    </dxf>
    <dxf>
      <font>
        <b val="0"/>
        <i val="0"/>
        <color theme="2" tint="-0.749961851863155"/>
      </font>
      <border>
        <bottom style="thin">
          <color theme="9"/>
        </bottom>
        <horizontal style="thin">
          <color theme="3" tint="0.59996337778862885"/>
        </horizontal>
      </border>
    </dxf>
  </dxfs>
  <tableStyles count="1" defaultTableStyle="TableStyleMedium2" defaultPivotStyle="PivotStyleMedium2">
    <tableStyle name="Slog tabele po meri" pivot="0" count="2">
      <tableStyleElement type="wholeTable" dxfId="23"/>
      <tableStyleElement type="headerRow" dxfId="22"/>
    </tableStyle>
  </tableStyle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Nastavitev!A1"/></Relationships>
</file>

<file path=xl/drawings/_rels/drawing2.xml.rels><?xml version="1.0" encoding="UTF-8" standalone="yes"?>
<Relationships xmlns="http://schemas.openxmlformats.org/package/2006/relationships"><Relationship Id="rId1" Type="http://schemas.openxmlformats.org/officeDocument/2006/relationships/hyperlink" Target="#'Project Tracker'!A1"/></Relationships>
</file>

<file path=xl/drawings/drawing1.xml><?xml version="1.0" encoding="utf-8"?>
<xdr:wsDr xmlns:xdr="http://schemas.openxmlformats.org/drawingml/2006/spreadsheetDrawing" xmlns:a="http://schemas.openxmlformats.org/drawingml/2006/main">
  <xdr:twoCellAnchor editAs="oneCell">
    <xdr:from>
      <xdr:col>1</xdr:col>
      <xdr:colOff>466</xdr:colOff>
      <xdr:row>1</xdr:row>
      <xdr:rowOff>6351</xdr:rowOff>
    </xdr:from>
    <xdr:to>
      <xdr:col>1</xdr:col>
      <xdr:colOff>1123950</xdr:colOff>
      <xdr:row>2</xdr:row>
      <xdr:rowOff>26671</xdr:rowOff>
    </xdr:to>
    <xdr:sp macro="" textlink="">
      <xdr:nvSpPr>
        <xdr:cNvPr id="3" name="Gumb »Nastavitev«" descr="Nastavite gumb za krmarjenje. Kliknite, če si želite ogledati delovni list »Nastavitev«." title="Gumb za krmarjenje – nastavitev">
          <a:hlinkClick xmlns:r="http://schemas.openxmlformats.org/officeDocument/2006/relationships" r:id="rId1" tooltip="Kliknite, če si želite ogledati nastavitev"/>
          <a:extLst>
            <a:ext uri="{FF2B5EF4-FFF2-40B4-BE49-F238E27FC236}">
              <a16:creationId xmlns:a16="http://schemas.microsoft.com/office/drawing/2014/main" id="{00000000-0008-0000-0000-000003000000}"/>
            </a:ext>
          </a:extLst>
        </xdr:cNvPr>
        <xdr:cNvSpPr txBox="1">
          <a:spLocks noChangeAspect="1"/>
        </xdr:cNvSpPr>
      </xdr:nvSpPr>
      <xdr:spPr>
        <a:xfrm>
          <a:off x="200491" y="825501"/>
          <a:ext cx="1123484" cy="277495"/>
        </a:xfrm>
        <a:prstGeom prst="rect">
          <a:avLst/>
        </a:prstGeom>
        <a:solidFill>
          <a:schemeClr val="tx2">
            <a:lumMod val="7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overflow" horzOverflow="overflow" wrap="none" lIns="0" tIns="0" rIns="0" bIns="0" rtlCol="0" anchor="ctr"/>
        <a:lstStyle/>
        <a:p>
          <a:pPr algn="ctr" rtl="0"/>
          <a:r>
            <a:rPr lang="sl" sz="1100" b="1"/>
            <a:t>NASTAVITEV</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181934</xdr:colOff>
      <xdr:row>1</xdr:row>
      <xdr:rowOff>6351</xdr:rowOff>
    </xdr:from>
    <xdr:to>
      <xdr:col>1</xdr:col>
      <xdr:colOff>895094</xdr:colOff>
      <xdr:row>2</xdr:row>
      <xdr:rowOff>25400</xdr:rowOff>
    </xdr:to>
    <xdr:sp macro="" textlink="">
      <xdr:nvSpPr>
        <xdr:cNvPr id="3" name="Gumb za projekte" descr="Gumb za krmarjenje po projektih Kliknite, če si želite ogledati delovni list »Projekti«." title="Gumb za krmarjenje – projekti">
          <a:hlinkClick xmlns:r="http://schemas.openxmlformats.org/officeDocument/2006/relationships" r:id="rId1" tooltip="Kliknite za prikaz projektov"/>
          <a:extLst>
            <a:ext uri="{FF2B5EF4-FFF2-40B4-BE49-F238E27FC236}">
              <a16:creationId xmlns:a16="http://schemas.microsoft.com/office/drawing/2014/main" id="{00000000-0008-0000-0100-000003000000}"/>
            </a:ext>
          </a:extLst>
        </xdr:cNvPr>
        <xdr:cNvSpPr txBox="1">
          <a:spLocks noChangeAspect="1"/>
        </xdr:cNvSpPr>
      </xdr:nvSpPr>
      <xdr:spPr>
        <a:xfrm>
          <a:off x="181934" y="578490"/>
          <a:ext cx="914400" cy="274754"/>
        </a:xfrm>
        <a:prstGeom prst="rect">
          <a:avLst/>
        </a:prstGeom>
        <a:solidFill>
          <a:schemeClr val="tx2">
            <a:lumMod val="50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overflow" horzOverflow="overflow" wrap="none" lIns="0" tIns="0" rIns="0" bIns="0" rtlCol="0" anchor="ctr"/>
        <a:lstStyle/>
        <a:p>
          <a:pPr algn="ctr" rtl="0"/>
          <a:r>
            <a:rPr lang="sl" sz="1100" b="1"/>
            <a:t>PROJEKTI</a:t>
          </a:r>
        </a:p>
      </xdr:txBody>
    </xdr:sp>
    <xdr:clientData fPrintsWithSheet="0"/>
  </xdr:twoCellAnchor>
</xdr:wsDr>
</file>

<file path=xl/tables/table1.xml><?xml version="1.0" encoding="utf-8"?>
<table xmlns="http://schemas.openxmlformats.org/spreadsheetml/2006/main" id="1" name="ProjectTracker" displayName="ProjectTracker" ref="B4:O13" totalsRowShown="0" headerRowDxfId="21" tableBorderDxfId="20">
  <autoFilter ref="B4:O13"/>
  <tableColumns count="14">
    <tableColumn id="1" name="Projekt" dataDxfId="19" dataCellStyle="Besedilo"/>
    <tableColumn id="2" name="Kategorija" dataDxfId="18" dataCellStyle="Besedilo"/>
    <tableColumn id="3" name="Dodeljeno osebi" dataDxfId="17" dataCellStyle="Besedilo"/>
    <tableColumn id="4" name="Predvideni_x000a_začetek" dataDxfId="3" dataCellStyle="Datum"/>
    <tableColumn id="5" name="Predvideni _x000a_zaključek" dataDxfId="2" dataCellStyle="Datum"/>
    <tableColumn id="6" name="Predvideno delo (v urah)" dataDxfId="16" dataCellStyle="Številke"/>
    <tableColumn id="7" name="Predvideno trajanje (v dnevih)" dataDxfId="15" dataCellStyle="Predvideno trajanje">
      <calculatedColumnFormula>IF(COUNTA('Project Tracker'!$E5,'Project Tracker'!$F5)&lt;&gt;2,"",DAYS360('Project Tracker'!$E5,'Project Tracker'!$F5,FALSE))</calculatedColumnFormula>
    </tableColumn>
    <tableColumn id="8" name="Dejanski _x000a_začetek" dataDxfId="1" dataCellStyle="Dejanski začetek"/>
    <tableColumn id="9" name="Dejanski_x000a_zaključek" dataDxfId="0" dataCellStyle="Datum"/>
    <tableColumn id="10" name="Ikona zastavice za preseženo/nedoseženo dejansko delo (v urah)" dataDxfId="14" dataCellStyle="Zastavica">
      <calculatedColumnFormula>IFERROR(IF(ProjectTracker[Dejansko delo (v urah)]=0,"",IF(ABS((ProjectTracker[[#This Row],[Dejansko delo (v urah)]]-ProjectTracker[[#This Row],[Predvideno delo (v urah)]])/ProjectTracker[[#This Row],[Predvideno delo (v urah)]])&gt;OznačevanjeOdstotkovZZastavico,1,0)),"")</calculatedColumnFormula>
    </tableColumn>
    <tableColumn id="11" name="Dejansko delo (v urah)" dataDxfId="13" dataCellStyle="Številke"/>
    <tableColumn id="12" name="Ikona zastavice za preseženo/nedoseženo trajanje (v urah)" dataDxfId="12" dataCellStyle="Zastavica">
      <calculatedColumnFormula>IFERROR(IF(ProjectTracker[Dejansko trajanje (v dnevih)]=0,"",IF(ABS((ProjectTracker[[#This Row],[Dejansko trajanje (v dnevih)]]-ProjectTracker[[#This Row],[Predvideno trajanje (v dnevih)]])/ProjectTracker[[#This Row],[Predvideno trajanje (v dnevih)]])&gt;OznačevanjeOdstotkovZZastavico,1,0)),"")</calculatedColumnFormula>
    </tableColumn>
    <tableColumn id="13" name="Dejansko trajanje (v dnevih)" dataDxfId="11" dataCellStyle="Sivi stolpec">
      <calculatedColumnFormula>IF(COUNTA('Project Tracker'!$I5,'Project Tracker'!$J5)&lt;&gt;2,"",DAYS360('Project Tracker'!$I5,'Project Tracker'!$J5,FALSE))</calculatedColumnFormula>
    </tableColumn>
    <tableColumn id="14" name="Opombe" dataDxfId="10" dataCellStyle="Besedilo"/>
  </tableColumns>
  <tableStyleInfo name="Slog tabele po meri" showFirstColumn="0" showLastColumn="0" showRowStripes="1" showColumnStripes="0"/>
</table>
</file>

<file path=xl/tables/table2.xml><?xml version="1.0" encoding="utf-8"?>
<table xmlns="http://schemas.openxmlformats.org/spreadsheetml/2006/main" id="3" name="TabelaKategorijeInZaposleni" displayName="TabelaKategorijeInZaposleni" ref="B4:C10" totalsRowShown="0" headerRowDxfId="9" dataDxfId="8">
  <autoFilter ref="B4:C10"/>
  <tableColumns count="2">
    <tableColumn id="1" name="Ime kategorije" dataDxfId="7"/>
    <tableColumn id="2" name="Ime zaposlenega" dataDxfId="6"/>
  </tableColumns>
  <tableStyleInfo name="Slog tabele po meri" showFirstColumn="0" showLastColumn="0" showRowStripes="1" showColumnStripes="0"/>
  <extLst>
    <ext xmlns:x14="http://schemas.microsoft.com/office/spreadsheetml/2009/9/main" uri="{504A1905-F514-4f6f-8877-14C23A59335A}">
      <x14:table altTextSummary="Seznam kategorij in zaposlenih, ki se uporablja na izbirnem spustnem seznamu »Kategorija in zaposleni« za preverjanje podatkov na delovnem listu programske rešitve Project Tracker. Uporabite te stolpce, da prilagodite elemente na posameznem seznamu. Ni treba, da je na seznamih enako število elementov"/>
    </ext>
  </extLst>
</table>
</file>

<file path=xl/theme/theme1.xml><?xml version="1.0" encoding="utf-8"?>
<a:theme xmlns:a="http://schemas.openxmlformats.org/drawingml/2006/main" name="Office Theme">
  <a:themeElements>
    <a:clrScheme name="072_Project_Tracker">
      <a:dk1>
        <a:sysClr val="windowText" lastClr="000000"/>
      </a:dk1>
      <a:lt1>
        <a:sysClr val="window" lastClr="FFFFFF"/>
      </a:lt1>
      <a:dk2>
        <a:srgbClr val="4C483D"/>
      </a:dk2>
      <a:lt2>
        <a:srgbClr val="E4E3E2"/>
      </a:lt2>
      <a:accent1>
        <a:srgbClr val="FF5959"/>
      </a:accent1>
      <a:accent2>
        <a:srgbClr val="8DBB70"/>
      </a:accent2>
      <a:accent3>
        <a:srgbClr val="F0BB44"/>
      </a:accent3>
      <a:accent4>
        <a:srgbClr val="61ADBF"/>
      </a:accent4>
      <a:accent5>
        <a:srgbClr val="A3648B"/>
      </a:accent5>
      <a:accent6>
        <a:srgbClr val="F8943F"/>
      </a:accent6>
      <a:hlink>
        <a:srgbClr val="61ADBF"/>
      </a:hlink>
      <a:folHlink>
        <a:srgbClr val="A3648B"/>
      </a:folHlink>
    </a:clrScheme>
    <a:fontScheme name="085_Weekly_Time_Planner">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autoPageBreaks="0" fitToPage="1"/>
  </sheetPr>
  <dimension ref="A1:O13"/>
  <sheetViews>
    <sheetView showGridLines="0" tabSelected="1" zoomScaleNormal="100" workbookViewId="0">
      <pane ySplit="4" topLeftCell="A5" activePane="bottomLeft" state="frozen"/>
      <selection pane="bottomLeft"/>
    </sheetView>
  </sheetViews>
  <sheetFormatPr defaultColWidth="9" defaultRowHeight="30" customHeight="1" x14ac:dyDescent="0.3"/>
  <cols>
    <col min="1" max="1" width="2.625" style="1" customWidth="1"/>
    <col min="2" max="2" width="27.625" style="1" customWidth="1"/>
    <col min="3" max="3" width="30.5" style="1" customWidth="1"/>
    <col min="4" max="4" width="21.75" style="1" customWidth="1"/>
    <col min="5" max="5" width="15" style="2" customWidth="1"/>
    <col min="6" max="6" width="15.125" style="2" customWidth="1"/>
    <col min="7" max="7" width="13.875" style="1" customWidth="1"/>
    <col min="8" max="8" width="14.625" style="1" customWidth="1"/>
    <col min="9" max="9" width="15.125" style="2" customWidth="1"/>
    <col min="10" max="10" width="14.5" style="2" customWidth="1"/>
    <col min="11" max="11" width="2.875" style="2" customWidth="1"/>
    <col min="12" max="12" width="12.875" style="1" customWidth="1"/>
    <col min="13" max="13" width="2.875" style="1" customWidth="1"/>
    <col min="14" max="14" width="14.625" style="1" customWidth="1"/>
    <col min="15" max="15" width="25.625" style="1" customWidth="1"/>
    <col min="16" max="16" width="2.625" style="1" customWidth="1"/>
    <col min="17" max="16384" width="9" style="1"/>
  </cols>
  <sheetData>
    <row r="1" spans="1:15" ht="65.099999999999994" customHeight="1" x14ac:dyDescent="0.3">
      <c r="B1" s="5" t="s">
        <v>0</v>
      </c>
      <c r="C1"/>
    </row>
    <row r="2" spans="1:15" ht="20.25" customHeight="1" x14ac:dyDescent="0.3">
      <c r="A2" s="3"/>
      <c r="B2" s="5"/>
      <c r="C2" s="4" t="s">
        <v>11</v>
      </c>
      <c r="D2" s="20">
        <v>0.25</v>
      </c>
    </row>
    <row r="3" spans="1:15" ht="20.25" customHeight="1" x14ac:dyDescent="0.3">
      <c r="G3"/>
      <c r="H3"/>
    </row>
    <row r="4" spans="1:15" ht="54.95" customHeight="1" x14ac:dyDescent="0.3">
      <c r="B4" s="12" t="s">
        <v>1</v>
      </c>
      <c r="C4" s="12" t="s">
        <v>12</v>
      </c>
      <c r="D4" s="12" t="s">
        <v>18</v>
      </c>
      <c r="E4" s="13" t="s">
        <v>23</v>
      </c>
      <c r="F4" s="13" t="s">
        <v>24</v>
      </c>
      <c r="G4" s="14" t="s">
        <v>36</v>
      </c>
      <c r="H4" s="15" t="s">
        <v>37</v>
      </c>
      <c r="I4" s="16" t="s">
        <v>25</v>
      </c>
      <c r="J4" s="13" t="s">
        <v>26</v>
      </c>
      <c r="K4" s="17" t="s">
        <v>27</v>
      </c>
      <c r="L4" s="14" t="s">
        <v>38</v>
      </c>
      <c r="M4" s="17" t="s">
        <v>28</v>
      </c>
      <c r="N4" s="14" t="s">
        <v>39</v>
      </c>
      <c r="O4" s="12" t="s">
        <v>29</v>
      </c>
    </row>
    <row r="5" spans="1:15" ht="30" customHeight="1" x14ac:dyDescent="0.3">
      <c r="B5" s="7" t="s">
        <v>2</v>
      </c>
      <c r="C5" s="7" t="s">
        <v>13</v>
      </c>
      <c r="D5" s="7" t="s">
        <v>19</v>
      </c>
      <c r="E5" s="21">
        <f ca="1">TODAY()-65</f>
        <v>42766</v>
      </c>
      <c r="F5" s="21">
        <f ca="1">TODAY()-5</f>
        <v>42826</v>
      </c>
      <c r="G5" s="8">
        <v>210</v>
      </c>
      <c r="H5" s="9">
        <f ca="1">IF(COUNTA('Project Tracker'!$E5,'Project Tracker'!$F5)&lt;&gt;2,"",DAYS360('Project Tracker'!$E5,'Project Tracker'!$F5,FALSE))</f>
        <v>61</v>
      </c>
      <c r="I5" s="22">
        <f ca="1">TODAY()-65</f>
        <v>42766</v>
      </c>
      <c r="J5" s="21">
        <f ca="1">TODAY()</f>
        <v>42831</v>
      </c>
      <c r="K5" s="10">
        <f>IFERROR(IF(ProjectTracker[Dejansko delo (v urah)]=0,"",IF(ABS((ProjectTracker[[#This Row],[Dejansko delo (v urah)]]-ProjectTracker[[#This Row],[Predvideno delo (v urah)]])/ProjectTracker[[#This Row],[Predvideno delo (v urah)]])&gt;OznačevanjeOdstotkovZZastavico,1,0)),"")</f>
        <v>1</v>
      </c>
      <c r="L5" s="8">
        <v>300</v>
      </c>
      <c r="M5" s="10">
        <f ca="1">IFERROR(IF(ProjectTracker[Dejansko trajanje (v dnevih)]=0,"",IF(ABS((ProjectTracker[[#This Row],[Dejansko trajanje (v dnevih)]]-ProjectTracker[[#This Row],[Predvideno trajanje (v dnevih)]])/ProjectTracker[[#This Row],[Predvideno trajanje (v dnevih)]])&gt;OznačevanjeOdstotkovZZastavico,1,0)),"")</f>
        <v>0</v>
      </c>
      <c r="N5" s="11">
        <f ca="1">IF(COUNTA('Project Tracker'!$I5,'Project Tracker'!$J5)&lt;&gt;2,"",DAYS360('Project Tracker'!$I5,'Project Tracker'!$J5,FALSE))</f>
        <v>66</v>
      </c>
      <c r="O5" s="7"/>
    </row>
    <row r="6" spans="1:15" ht="30" customHeight="1" x14ac:dyDescent="0.3">
      <c r="B6" s="7" t="s">
        <v>3</v>
      </c>
      <c r="C6" s="7" t="s">
        <v>14</v>
      </c>
      <c r="D6" s="7" t="s">
        <v>20</v>
      </c>
      <c r="E6" s="21">
        <f ca="1">TODAY()-41</f>
        <v>42790</v>
      </c>
      <c r="F6" s="21">
        <f ca="1">TODAY()-10</f>
        <v>42821</v>
      </c>
      <c r="G6" s="8">
        <v>400</v>
      </c>
      <c r="H6" s="9">
        <f ca="1">IF(COUNTA('Project Tracker'!$E6,'Project Tracker'!$F6)&lt;&gt;2,"",DAYS360('Project Tracker'!$E6,'Project Tracker'!$F6,FALSE))</f>
        <v>33</v>
      </c>
      <c r="I6" s="22">
        <f ca="1">TODAY()-41</f>
        <v>42790</v>
      </c>
      <c r="J6" s="21">
        <f ca="1">TODAY()-7</f>
        <v>42824</v>
      </c>
      <c r="K6" s="10">
        <f>IFERROR(IF(ProjectTracker[Dejansko delo (v urah)]=0,"",IF(ABS((ProjectTracker[[#This Row],[Dejansko delo (v urah)]]-ProjectTracker[[#This Row],[Predvideno delo (v urah)]])/ProjectTracker[[#This Row],[Predvideno delo (v urah)]])&gt;OznačevanjeOdstotkovZZastavico,1,0)),"")</f>
        <v>0</v>
      </c>
      <c r="L6" s="8">
        <v>390</v>
      </c>
      <c r="M6" s="10">
        <f ca="1">IFERROR(IF(ProjectTracker[Dejansko trajanje (v dnevih)]=0,"",IF(ABS((ProjectTracker[[#This Row],[Dejansko trajanje (v dnevih)]]-ProjectTracker[[#This Row],[Predvideno trajanje (v dnevih)]])/ProjectTracker[[#This Row],[Predvideno trajanje (v dnevih)]])&gt;OznačevanjeOdstotkovZZastavico,1,0)),"")</f>
        <v>0</v>
      </c>
      <c r="N6" s="11">
        <f ca="1">IF(COUNTA('Project Tracker'!$I6,'Project Tracker'!$J6)&lt;&gt;2,"",DAYS360('Project Tracker'!$I6,'Project Tracker'!$J6,FALSE))</f>
        <v>36</v>
      </c>
      <c r="O6" s="7"/>
    </row>
    <row r="7" spans="1:15" ht="30" customHeight="1" x14ac:dyDescent="0.3">
      <c r="B7" s="7" t="s">
        <v>4</v>
      </c>
      <c r="C7" s="7" t="s">
        <v>13</v>
      </c>
      <c r="D7" s="7" t="s">
        <v>21</v>
      </c>
      <c r="E7" s="21">
        <f ca="1">TODAY()-100</f>
        <v>42731</v>
      </c>
      <c r="F7" s="21">
        <f ca="1">TODAY()-40</f>
        <v>42791</v>
      </c>
      <c r="G7" s="8">
        <v>500</v>
      </c>
      <c r="H7" s="9">
        <f ca="1">IF(COUNTA('Project Tracker'!$E7,'Project Tracker'!$F7)&lt;&gt;2,"",DAYS360('Project Tracker'!$E7,'Project Tracker'!$F7,FALSE))</f>
        <v>58</v>
      </c>
      <c r="I7" s="22">
        <f ca="1">TODAY()-100</f>
        <v>42731</v>
      </c>
      <c r="J7" s="21">
        <f ca="1">TODAY()-27</f>
        <v>42804</v>
      </c>
      <c r="K7" s="10">
        <f>IFERROR(IF(ProjectTracker[Dejansko delo (v urah)]=0,"",IF(ABS((ProjectTracker[[#This Row],[Dejansko delo (v urah)]]-ProjectTracker[[#This Row],[Predvideno delo (v urah)]])/ProjectTracker[[#This Row],[Predvideno delo (v urah)]])&gt;OznačevanjeOdstotkovZZastavico,1,0)),"")</f>
        <v>0</v>
      </c>
      <c r="L7" s="8">
        <v>500</v>
      </c>
      <c r="M7" s="10">
        <f ca="1">IFERROR(IF(ProjectTracker[Dejansko trajanje (v dnevih)]=0,"",IF(ABS((ProjectTracker[[#This Row],[Dejansko trajanje (v dnevih)]]-ProjectTracker[[#This Row],[Predvideno trajanje (v dnevih)]])/ProjectTracker[[#This Row],[Predvideno trajanje (v dnevih)]])&gt;OznačevanjeOdstotkovZZastavico,1,0)),"")</f>
        <v>1</v>
      </c>
      <c r="N7" s="11">
        <f ca="1">IF(COUNTA('Project Tracker'!$I7,'Project Tracker'!$J7)&lt;&gt;2,"",DAYS360('Project Tracker'!$I7,'Project Tracker'!$J7,FALSE))</f>
        <v>73</v>
      </c>
      <c r="O7" s="7"/>
    </row>
    <row r="8" spans="1:15" ht="30" customHeight="1" x14ac:dyDescent="0.3">
      <c r="B8" s="7" t="s">
        <v>5</v>
      </c>
      <c r="C8" s="7" t="s">
        <v>14</v>
      </c>
      <c r="D8" s="7" t="s">
        <v>22</v>
      </c>
      <c r="E8" s="21">
        <f ca="1">TODAY()-90</f>
        <v>42741</v>
      </c>
      <c r="F8" s="21">
        <f ca="1">TODAY()-80</f>
        <v>42751</v>
      </c>
      <c r="G8" s="8">
        <v>250</v>
      </c>
      <c r="H8" s="9">
        <f ca="1">IF(COUNTA('Project Tracker'!$E8,'Project Tracker'!$F8)&lt;&gt;2,"",DAYS360('Project Tracker'!$E8,'Project Tracker'!$F8,FALSE))</f>
        <v>10</v>
      </c>
      <c r="I8" s="22">
        <f ca="1">TODAY()-90</f>
        <v>42741</v>
      </c>
      <c r="J8" s="21">
        <f ca="1">TODAY()-71</f>
        <v>42760</v>
      </c>
      <c r="K8" s="10">
        <f>IFERROR(IF(ProjectTracker[Dejansko delo (v urah)]=0,"",IF(ABS((ProjectTracker[[#This Row],[Dejansko delo (v urah)]]-ProjectTracker[[#This Row],[Predvideno delo (v urah)]])/ProjectTracker[[#This Row],[Predvideno delo (v urah)]])&gt;OznačevanjeOdstotkovZZastavico,1,0)),"")</f>
        <v>0</v>
      </c>
      <c r="L8" s="8">
        <v>276</v>
      </c>
      <c r="M8" s="10">
        <f ca="1">IFERROR(IF(ProjectTracker[Dejansko trajanje (v dnevih)]=0,"",IF(ABS((ProjectTracker[[#This Row],[Dejansko trajanje (v dnevih)]]-ProjectTracker[[#This Row],[Predvideno trajanje (v dnevih)]])/ProjectTracker[[#This Row],[Predvideno trajanje (v dnevih)]])&gt;OznačevanjeOdstotkovZZastavico,1,0)),"")</f>
        <v>1</v>
      </c>
      <c r="N8" s="11">
        <f ca="1">IF(COUNTA('Project Tracker'!$I8,'Project Tracker'!$J8)&lt;&gt;2,"",DAYS360('Project Tracker'!$I8,'Project Tracker'!$J8,FALSE))</f>
        <v>19</v>
      </c>
      <c r="O8" s="7"/>
    </row>
    <row r="9" spans="1:15" ht="30" customHeight="1" x14ac:dyDescent="0.3">
      <c r="B9" s="7" t="s">
        <v>6</v>
      </c>
      <c r="C9" s="7" t="s">
        <v>15</v>
      </c>
      <c r="D9" s="7" t="s">
        <v>21</v>
      </c>
      <c r="E9" s="21">
        <f ca="1">TODAY()-90</f>
        <v>42741</v>
      </c>
      <c r="F9" s="21">
        <f ca="1">TODAY()-50</f>
        <v>42781</v>
      </c>
      <c r="G9" s="8">
        <v>300</v>
      </c>
      <c r="H9" s="9">
        <f ca="1">IF(COUNTA('Project Tracker'!$E9,'Project Tracker'!$F9)&lt;&gt;2,"",DAYS360('Project Tracker'!$E9,'Project Tracker'!$F9,FALSE))</f>
        <v>39</v>
      </c>
      <c r="I9" s="22">
        <f ca="1">TODAY()-90</f>
        <v>42741</v>
      </c>
      <c r="J9" s="21">
        <f ca="1">TODAY()-44</f>
        <v>42787</v>
      </c>
      <c r="K9" s="10">
        <f>IFERROR(IF(ProjectTracker[Dejansko delo (v urah)]=0,"",IF(ABS((ProjectTracker[[#This Row],[Dejansko delo (v urah)]]-ProjectTracker[[#This Row],[Predvideno delo (v urah)]])/ProjectTracker[[#This Row],[Predvideno delo (v urah)]])&gt;OznačevanjeOdstotkovZZastavico,1,0)),"")</f>
        <v>0</v>
      </c>
      <c r="L9" s="8">
        <v>310</v>
      </c>
      <c r="M9" s="10">
        <f ca="1">IFERROR(IF(ProjectTracker[Dejansko trajanje (v dnevih)]=0,"",IF(ABS((ProjectTracker[[#This Row],[Dejansko trajanje (v dnevih)]]-ProjectTracker[[#This Row],[Predvideno trajanje (v dnevih)]])/ProjectTracker[[#This Row],[Predvideno trajanje (v dnevih)]])&gt;OznačevanjeOdstotkovZZastavico,1,0)),"")</f>
        <v>0</v>
      </c>
      <c r="N9" s="11">
        <f ca="1">IF(COUNTA('Project Tracker'!$I9,'Project Tracker'!$J9)&lt;&gt;2,"",DAYS360('Project Tracker'!$I9,'Project Tracker'!$J9,FALSE))</f>
        <v>45</v>
      </c>
      <c r="O9" s="7"/>
    </row>
    <row r="10" spans="1:15" ht="30" customHeight="1" x14ac:dyDescent="0.3">
      <c r="B10" s="7" t="s">
        <v>7</v>
      </c>
      <c r="C10" s="7" t="s">
        <v>16</v>
      </c>
      <c r="D10" s="7" t="s">
        <v>20</v>
      </c>
      <c r="E10" s="21">
        <f ca="1">TODAY()-60</f>
        <v>42771</v>
      </c>
      <c r="F10" s="21">
        <f ca="1">TODAY()-50</f>
        <v>42781</v>
      </c>
      <c r="G10" s="8">
        <v>500</v>
      </c>
      <c r="H10" s="9">
        <f ca="1">IF(COUNTA('Project Tracker'!$E10,'Project Tracker'!$F10)&lt;&gt;2,"",DAYS360('Project Tracker'!$E10,'Project Tracker'!$F10,FALSE))</f>
        <v>10</v>
      </c>
      <c r="I10" s="22">
        <f ca="1">TODAY()-60</f>
        <v>42771</v>
      </c>
      <c r="J10" s="21">
        <f ca="1">TODAY()-45</f>
        <v>42786</v>
      </c>
      <c r="K10" s="10">
        <f>IFERROR(IF(ProjectTracker[Dejansko delo (v urah)]=0,"",IF(ABS((ProjectTracker[[#This Row],[Dejansko delo (v urah)]]-ProjectTracker[[#This Row],[Predvideno delo (v urah)]])/ProjectTracker[[#This Row],[Predvideno delo (v urah)]])&gt;OznačevanjeOdstotkovZZastavico,1,0)),"")</f>
        <v>0</v>
      </c>
      <c r="L10" s="8">
        <v>510</v>
      </c>
      <c r="M10" s="10">
        <f ca="1">IFERROR(IF(ProjectTracker[Dejansko trajanje (v dnevih)]=0,"",IF(ABS((ProjectTracker[[#This Row],[Dejansko trajanje (v dnevih)]]-ProjectTracker[[#This Row],[Predvideno trajanje (v dnevih)]])/ProjectTracker[[#This Row],[Predvideno trajanje (v dnevih)]])&gt;OznačevanjeOdstotkovZZastavico,1,0)),"")</f>
        <v>1</v>
      </c>
      <c r="N10" s="11">
        <f ca="1">IF(COUNTA('Project Tracker'!$I10,'Project Tracker'!$J10)&lt;&gt;2,"",DAYS360('Project Tracker'!$I10,'Project Tracker'!$J10,FALSE))</f>
        <v>15</v>
      </c>
      <c r="O10" s="7"/>
    </row>
    <row r="11" spans="1:15" ht="30" customHeight="1" x14ac:dyDescent="0.3">
      <c r="B11" s="7" t="s">
        <v>8</v>
      </c>
      <c r="C11" s="7" t="s">
        <v>17</v>
      </c>
      <c r="D11" s="7" t="s">
        <v>19</v>
      </c>
      <c r="E11" s="21">
        <f ca="1">TODAY()-44</f>
        <v>42787</v>
      </c>
      <c r="F11" s="21">
        <f ca="1">TODAY()-20</f>
        <v>42811</v>
      </c>
      <c r="G11" s="8">
        <v>750</v>
      </c>
      <c r="H11" s="9">
        <f ca="1">IF(COUNTA('Project Tracker'!$E11,'Project Tracker'!$F11)&lt;&gt;2,"",DAYS360('Project Tracker'!$E11,'Project Tracker'!$F11,FALSE))</f>
        <v>26</v>
      </c>
      <c r="I11" s="22">
        <f ca="1">TODAY()-44</f>
        <v>42787</v>
      </c>
      <c r="J11" s="21">
        <f ca="1">TODAY()-15</f>
        <v>42816</v>
      </c>
      <c r="K11" s="10">
        <f>IFERROR(IF(ProjectTracker[Dejansko delo (v urah)]=0,"",IF(ABS((ProjectTracker[[#This Row],[Dejansko delo (v urah)]]-ProjectTracker[[#This Row],[Predvideno delo (v urah)]])/ProjectTracker[[#This Row],[Predvideno delo (v urah)]])&gt;OznačevanjeOdstotkovZZastavico,1,0)),"")</f>
        <v>0</v>
      </c>
      <c r="L11" s="8">
        <v>790</v>
      </c>
      <c r="M11" s="10">
        <f ca="1">IFERROR(IF(ProjectTracker[Dejansko trajanje (v dnevih)]=0,"",IF(ABS((ProjectTracker[[#This Row],[Dejansko trajanje (v dnevih)]]-ProjectTracker[[#This Row],[Predvideno trajanje (v dnevih)]])/ProjectTracker[[#This Row],[Predvideno trajanje (v dnevih)]])&gt;OznačevanjeOdstotkovZZastavico,1,0)),"")</f>
        <v>0</v>
      </c>
      <c r="N11" s="11">
        <f ca="1">IF(COUNTA('Project Tracker'!$I11,'Project Tracker'!$J11)&lt;&gt;2,"",DAYS360('Project Tracker'!$I11,'Project Tracker'!$J11,FALSE))</f>
        <v>31</v>
      </c>
      <c r="O11" s="7"/>
    </row>
    <row r="12" spans="1:15" ht="30" customHeight="1" x14ac:dyDescent="0.3">
      <c r="B12" s="7" t="s">
        <v>9</v>
      </c>
      <c r="C12" s="7" t="s">
        <v>14</v>
      </c>
      <c r="D12" s="7" t="s">
        <v>19</v>
      </c>
      <c r="E12" s="21">
        <f ca="1">TODAY()-39</f>
        <v>42792</v>
      </c>
      <c r="F12" s="21">
        <f ca="1">TODAY()</f>
        <v>42831</v>
      </c>
      <c r="G12" s="8">
        <v>450</v>
      </c>
      <c r="H12" s="9">
        <f ca="1">IF(COUNTA('Project Tracker'!$E12,'Project Tracker'!$F12)&lt;&gt;2,"",DAYS360('Project Tracker'!$E12,'Project Tracker'!$F12,FALSE))</f>
        <v>40</v>
      </c>
      <c r="I12" s="22">
        <f ca="1">TODAY()-45</f>
        <v>42786</v>
      </c>
      <c r="J12" s="21">
        <f ca="1">TODAY()-5</f>
        <v>42826</v>
      </c>
      <c r="K12" s="10">
        <f>IFERROR(IF(ProjectTracker[Dejansko delo (v urah)]=0,"",IF(ABS((ProjectTracker[[#This Row],[Dejansko delo (v urah)]]-ProjectTracker[[#This Row],[Predvideno delo (v urah)]])/ProjectTracker[[#This Row],[Predvideno delo (v urah)]])&gt;OznačevanjeOdstotkovZZastavico,1,0)),"")</f>
        <v>0</v>
      </c>
      <c r="L12" s="8">
        <v>430</v>
      </c>
      <c r="M12" s="10">
        <f ca="1">IFERROR(IF(ProjectTracker[Dejansko trajanje (v dnevih)]=0,"",IF(ABS((ProjectTracker[[#This Row],[Dejansko trajanje (v dnevih)]]-ProjectTracker[[#This Row],[Predvideno trajanje (v dnevih)]])/ProjectTracker[[#This Row],[Predvideno trajanje (v dnevih)]])&gt;OznačevanjeOdstotkovZZastavico,1,0)),"")</f>
        <v>0</v>
      </c>
      <c r="N12" s="11">
        <f ca="1">IF(COUNTA('Project Tracker'!$I12,'Project Tracker'!$J12)&lt;&gt;2,"",DAYS360('Project Tracker'!$I12,'Project Tracker'!$J12,FALSE))</f>
        <v>41</v>
      </c>
      <c r="O12" s="7"/>
    </row>
    <row r="13" spans="1:15" ht="30" customHeight="1" x14ac:dyDescent="0.3">
      <c r="B13" s="7" t="s">
        <v>10</v>
      </c>
      <c r="C13" s="7" t="s">
        <v>16</v>
      </c>
      <c r="D13" s="7" t="s">
        <v>19</v>
      </c>
      <c r="E13" s="21">
        <v>42405</v>
      </c>
      <c r="F13" s="21">
        <v>42530</v>
      </c>
      <c r="G13" s="8">
        <v>250</v>
      </c>
      <c r="H13" s="9">
        <f>IF(COUNTA('Project Tracker'!$E13,'Project Tracker'!$F13)&lt;&gt;2,"",DAYS360('Project Tracker'!$E13,'Project Tracker'!$F13,FALSE))</f>
        <v>124</v>
      </c>
      <c r="I13" s="22">
        <v>42434</v>
      </c>
      <c r="J13" s="21">
        <v>42495</v>
      </c>
      <c r="K13" s="10">
        <f>IFERROR(IF(ProjectTracker[Dejansko delo (v urah)]=0,"",IF(ABS((ProjectTracker[[#This Row],[Dejansko delo (v urah)]]-ProjectTracker[[#This Row],[Predvideno delo (v urah)]])/ProjectTracker[[#This Row],[Predvideno delo (v urah)]])&gt;OznačevanjeOdstotkovZZastavico,1,0)),"")</f>
        <v>0</v>
      </c>
      <c r="L13" s="8">
        <v>200</v>
      </c>
      <c r="M13" s="10">
        <f>IFERROR(IF(ProjectTracker[Dejansko trajanje (v dnevih)]=0,"",IF(ABS((ProjectTracker[[#This Row],[Dejansko trajanje (v dnevih)]]-ProjectTracker[[#This Row],[Predvideno trajanje (v dnevih)]])/ProjectTracker[[#This Row],[Predvideno trajanje (v dnevih)]])&gt;OznačevanjeOdstotkovZZastavico,1,0)),"")</f>
        <v>1</v>
      </c>
      <c r="N13" s="11">
        <f>IF(COUNTA('Project Tracker'!$I13,'Project Tracker'!$J13)&lt;&gt;2,"",DAYS360('Project Tracker'!$I13,'Project Tracker'!$J13,FALSE))</f>
        <v>60</v>
      </c>
      <c r="O13" s="7"/>
    </row>
  </sheetData>
  <conditionalFormatting sqref="L5:L13">
    <cfRule type="expression" dxfId="5" priority="6">
      <formula>(ABS((L5-G5))/G5)&gt;OznačevanjeOdstotkovZZastavico</formula>
    </cfRule>
  </conditionalFormatting>
  <conditionalFormatting sqref="N5:N13">
    <cfRule type="expression" dxfId="4" priority="8">
      <formula>(ABS((N5-H5))/H5)&gt;OznačevanjeOdstotkovZZastavico</formula>
    </cfRule>
  </conditionalFormatting>
  <dataValidations count="20">
    <dataValidation allowBlank="1" showInputMessage="1" prompt="Vnesite projekte na delovni list rešitve Project Tracker. Nastavite odstotek preseženega/nedoseženega in označite z zastavico v D2. Delo v urah in trajanje v dnevih bo označeno s krepkim oblikovanjem, rdečo pisavo in ikono zastavice v stolpcih K in M" sqref="A1"/>
    <dataValidation allowBlank="1" showInputMessage="1" showErrorMessage="1" prompt="Prilagodljiv odstotek preseženega/nedoseženega, ki se v tabeli projekta uporablja za označevanje dejanskega dela v urah in dnevih, ki presega ali ne dosega te številke" sqref="D2"/>
    <dataValidation type="list" allowBlank="1" showInputMessage="1" showErrorMessage="1" error="Izberite kategorijo na seznamu ali na delovnem listu »Nastavitev« ustvarite novo kategorijo za prikaz na tem seznamu ." sqref="C6:C13">
      <formula1>SeznamKategorij</formula1>
    </dataValidation>
    <dataValidation type="list" allowBlank="1" showInputMessage="1" showErrorMessage="1" error="Izberite zaposlenega na seznamu ali na delovnem listu »Nastavitev« ustvarite novega zaposlenega za prikaz na tem seznamu." sqref="D6:D13">
      <formula1>SeznamZaposlenih</formula1>
    </dataValidation>
    <dataValidation type="list" allowBlank="1" showInputMessage="1" showErrorMessage="1" error="Izberite zaposlenega na seznamu ali na delovnem listu »Nastavitev« ustvarite novega zaposlenega za prikaz na tem seznamu." sqref="D5">
      <formula1>SeznamZaposlenih</formula1>
    </dataValidation>
    <dataValidation type="list" allowBlank="1" showInputMessage="1" showErrorMessage="1" error="Izberite kategorijo na seznamu ali na delovnem listu »Nastavitev« ustvarite novo kategorijo za prikaz na tem seznamu ." sqref="C5">
      <formula1>SeznamKategorij</formula1>
    </dataValidation>
    <dataValidation allowBlank="1" showInputMessage="1" showErrorMessage="1" prompt="Vnesite imena projektov v ta stolpec" sqref="B4"/>
    <dataValidation allowBlank="1" showInputMessage="1" showErrorMessage="1" prompt="Na spustnem seznamu v vsaki celici v tem stolpcu izberite ime kategorije. Možnosti na tem seznamu so določene na delovnem listu »Nastavitev«. Pritisnite ALT+PUŠČICA DOL, da se premaknete na seznam, nato pritisnite ENTER, da izberete" sqref="C4"/>
    <dataValidation allowBlank="1" showInputMessage="1" showErrorMessage="1" prompt="Na spustnem seznamu v vsaki celici v tem stolpcu izberite ime zaposlenega. Možnosti so določene na delovnem listu »Nastavitev«. Pritisnite ALT+PUŠČICA DOL, da se premaknete na seznam, nato pritisnite ENTER, da izberete" sqref="D4"/>
    <dataValidation allowBlank="1" showInputMessage="1" showErrorMessage="1" prompt="Vnesite predvideni datum začetka projekta v ta stolpec" sqref="E4"/>
    <dataValidation allowBlank="1" showInputMessage="1" showErrorMessage="1" prompt="Vnesite predvideni končni datum projekta v ta stolpec" sqref="F4"/>
    <dataValidation allowBlank="1" showInputMessage="1" showErrorMessage="1" prompt="Vnesite predvideno delo projekta v urah" sqref="G4"/>
    <dataValidation allowBlank="1" showInputMessage="1" showErrorMessage="1" prompt="Vnesite predvideno trajanje projekta v dneh v ta stolpec" sqref="H4"/>
    <dataValidation allowBlank="1" showInputMessage="1" showErrorMessage="1" prompt="Vnesite predvideni dejanski datum začetka projekta v ta stolpec" sqref="I4"/>
    <dataValidation allowBlank="1" showInputMessage="1" showErrorMessage="1" prompt="Vnesite predvideni dejanski končni datum projekta v ta stolpec" sqref="J4"/>
    <dataValidation allowBlank="1" showInputMessage="1" showErrorMessage="1" prompt="Zastavica v glavi tabele Project Tracker za preseženo/nedoseženo dejansko delo (v urah). Vrednosti v stolpcu L, ki izpolnjujejo pogoj, ustvarijo ikono zastavice v vsaki celici v stolpcu. Prazne celice označujejo vrednosti, ki ne izpolnjujejo pogoja" sqref="K4"/>
    <dataValidation allowBlank="1" showInputMessage="1" showErrorMessage="1" prompt="Zastavica v glavi tabele Project Tracker za preseženo/nedoseženo dejansko trajanje vrednosti v dnevih v stolpcu N, ki izpolnjujejo pogoja, ustvarijo zastavico v vsaki celici v stolpcu. Prazne celice označujejo vrednosti, ki ne izpolnjujejo pogoja" sqref="M4"/>
    <dataValidation allowBlank="1" showInputMessage="1" showErrorMessage="1" prompt="Vnesite dejansko delo projekta v urah. Vrednosti, ki izpolnjujejo pogoj za preseženo/nedoseženo, so označene s krepkim oblikovanjem, rdeče in ustvarijo ikono zastavice v stolpcu K na levi" sqref="L4"/>
    <dataValidation allowBlank="1" showInputMessage="1" showErrorMessage="1" prompt="Vnesite dejansko trajanje projekta v dnevih. Vrednosti, ki izpolnjujejo pogoj za preseženo/nedoseženo, so označene s krepkim oblikovanjem, rdeče in ustvarijo ikono zastavice v stolpcu M na levi" sqref="N4"/>
    <dataValidation allowBlank="1" showInputMessage="1" showErrorMessage="1" prompt="Vnesite opombe za projekte v tem stolpcu" sqref="O4"/>
  </dataValidations>
  <printOptions horizontalCentered="1"/>
  <pageMargins left="0.25" right="0.25" top="0.5" bottom="0.5" header="0.3" footer="0.3"/>
  <pageSetup paperSize="9" fitToHeight="0" orientation="landscape" r:id="rId1"/>
  <headerFooter differentFirst="1">
    <oddFooter>&amp;CPage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23" id="{981D7EE4-7E94-41DD-989D-38C05876B668}">
            <x14:iconSet custom="1">
              <x14:cfvo type="percent">
                <xm:f>0</xm:f>
              </x14:cfvo>
              <x14:cfvo type="num">
                <xm:f>0</xm:f>
              </x14:cfvo>
              <x14:cfvo type="num">
                <xm:f>1</xm:f>
              </x14:cfvo>
              <x14:cfIcon iconSet="NoIcons" iconId="0"/>
              <x14:cfIcon iconSet="NoIcons" iconId="0"/>
              <x14:cfIcon iconSet="3Flags" iconId="0"/>
            </x14:iconSet>
          </x14:cfRule>
          <xm:sqref>K5:K13</xm:sqref>
        </x14:conditionalFormatting>
        <x14:conditionalFormatting xmlns:xm="http://schemas.microsoft.com/office/excel/2006/main">
          <x14:cfRule type="iconSet" priority="24" id="{136B1933-ABA4-46F0-A1B3-AE0D99AE777F}">
            <x14:iconSet custom="1">
              <x14:cfvo type="percent">
                <xm:f>0</xm:f>
              </x14:cfvo>
              <x14:cfvo type="num">
                <xm:f>0</xm:f>
              </x14:cfvo>
              <x14:cfvo type="num">
                <xm:f>1</xm:f>
              </x14:cfvo>
              <x14:cfIcon iconSet="NoIcons" iconId="0"/>
              <x14:cfIcon iconSet="NoIcons" iconId="0"/>
              <x14:cfIcon iconSet="3Flags" iconId="0"/>
            </x14:iconSet>
          </x14:cfRule>
          <xm:sqref>M5:M13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pageSetUpPr fitToPage="1"/>
  </sheetPr>
  <dimension ref="B1:C11"/>
  <sheetViews>
    <sheetView showGridLines="0" zoomScaleNormal="100" workbookViewId="0">
      <pane ySplit="4" topLeftCell="A5" activePane="bottomLeft" state="frozen"/>
      <selection pane="bottomLeft"/>
    </sheetView>
  </sheetViews>
  <sheetFormatPr defaultRowHeight="30" customHeight="1" x14ac:dyDescent="0.3"/>
  <cols>
    <col min="1" max="1" width="2.625" customWidth="1"/>
    <col min="2" max="3" width="25.625" customWidth="1"/>
    <col min="4" max="4" width="2.625" customWidth="1"/>
  </cols>
  <sheetData>
    <row r="1" spans="2:3" ht="65.099999999999994" customHeight="1" x14ac:dyDescent="0.3">
      <c r="B1" s="6" t="s">
        <v>30</v>
      </c>
    </row>
    <row r="2" spans="2:3" ht="20.25" customHeight="1" x14ac:dyDescent="0.3"/>
    <row r="3" spans="2:3" ht="20.25" customHeight="1" x14ac:dyDescent="0.3"/>
    <row r="4" spans="2:3" ht="50.1" customHeight="1" x14ac:dyDescent="0.3">
      <c r="B4" s="19" t="s">
        <v>31</v>
      </c>
      <c r="C4" s="19" t="s">
        <v>33</v>
      </c>
    </row>
    <row r="5" spans="2:3" ht="30" customHeight="1" x14ac:dyDescent="0.3">
      <c r="B5" s="19" t="s">
        <v>13</v>
      </c>
      <c r="C5" s="19" t="s">
        <v>19</v>
      </c>
    </row>
    <row r="6" spans="2:3" ht="30" customHeight="1" x14ac:dyDescent="0.3">
      <c r="B6" s="19" t="s">
        <v>14</v>
      </c>
      <c r="C6" s="19" t="s">
        <v>21</v>
      </c>
    </row>
    <row r="7" spans="2:3" ht="30" customHeight="1" x14ac:dyDescent="0.3">
      <c r="B7" s="19" t="s">
        <v>15</v>
      </c>
      <c r="C7" s="19" t="s">
        <v>22</v>
      </c>
    </row>
    <row r="8" spans="2:3" ht="30" customHeight="1" x14ac:dyDescent="0.3">
      <c r="B8" s="19" t="s">
        <v>16</v>
      </c>
      <c r="C8" s="19" t="s">
        <v>20</v>
      </c>
    </row>
    <row r="9" spans="2:3" ht="30" customHeight="1" x14ac:dyDescent="0.3">
      <c r="B9" s="19" t="s">
        <v>17</v>
      </c>
      <c r="C9" s="19" t="s">
        <v>34</v>
      </c>
    </row>
    <row r="10" spans="2:3" ht="30" customHeight="1" x14ac:dyDescent="0.3">
      <c r="B10" s="19" t="s">
        <v>32</v>
      </c>
      <c r="C10" s="19" t="s">
        <v>35</v>
      </c>
    </row>
    <row r="11" spans="2:3" ht="30" customHeight="1" x14ac:dyDescent="0.3">
      <c r="B11" s="18"/>
      <c r="C11" s="18"/>
    </row>
  </sheetData>
  <dataValidations count="3">
    <dataValidation allowBlank="1" showInputMessage="1" prompt="Delovni list z nastavitvami vsebuje seznam kategorij projektov po meri in imena zaposlenih. Ti seznami se uporabljajo kot spustni seznami na delovnem listu programske rešitve Project Tracker. Ni treba, da je na seznamih enako število elementov " sqref="A1"/>
    <dataValidation allowBlank="1" showInputMessage="1" showErrorMessage="1" prompt="V ta stolpec vnesite imena zaposlenih, ki bodo na delovnem listu programske rešitve Project Tracker uporabljena kot možnosti na spustnem seznamu »Dodeljeno osebi« " sqref="C4"/>
    <dataValidation allowBlank="1" showInputMessage="1" showErrorMessage="1" prompt="V ta stolpec vnesite kategorije projektov, ki bodo na delovnem listu programske rešitve Project Tracker uporabljene kot možnosti na spustnem seznamu »Kategorije« " sqref="B4"/>
  </dataValidations>
  <pageMargins left="0.7" right="0.7" top="0.75" bottom="0.75" header="0.3" footer="0.3"/>
  <pageSetup paperSize="9" fitToHeight="0"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6</vt:i4>
      </vt:variant>
    </vt:vector>
  </HeadingPairs>
  <TitlesOfParts>
    <vt:vector size="8" baseType="lpstr">
      <vt:lpstr>Project Tracker</vt:lpstr>
      <vt:lpstr>Nastavitev</vt:lpstr>
      <vt:lpstr>Naslov_stolpca_1</vt:lpstr>
      <vt:lpstr>Naslov_stolpca_2</vt:lpstr>
      <vt:lpstr>OznačevanjeOdstotkovZZastavico</vt:lpstr>
      <vt:lpstr>SeznamKategorij</vt:lpstr>
      <vt:lpstr>SeznamZaposlenih</vt:lpstr>
      <vt:lpstr>'Project Tracker'!Tiskanje_naslovov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2016-08-03T05:15:41Z</dcterms:created>
  <dcterms:modified xsi:type="dcterms:W3CDTF">2017-04-06T16:35:54Z</dcterms:modified>
</cp:coreProperties>
</file>