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2_ncr:500000_{DFA91B57-5F31-416D-BB1F-AE3DB4A2F0DE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Poslovni izid" sheetId="1" r:id="rId1"/>
    <sheet name="Prihodek" sheetId="3" r:id="rId2"/>
    <sheet name="Stroški poslovanja" sheetId="2" r:id="rId3"/>
  </sheets>
  <definedNames>
    <definedName name="NetoDohodek">'Poslovni izid'!$O$9</definedName>
    <definedName name="_xlnm.Print_Titles" localSheetId="0">'Poslovni izid'!$4:$4</definedName>
    <definedName name="_xlnm.Print_Titles" localSheetId="1">Prihodek!$3:$3</definedName>
    <definedName name="_xlnm.Print_Titles" localSheetId="2">'Stroški poslovanja'!$3:$3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C5" i="1"/>
  <c r="D12" i="3"/>
  <c r="E12" i="3"/>
  <c r="F12" i="3"/>
  <c r="G12" i="3"/>
  <c r="H12" i="3"/>
  <c r="I12" i="3"/>
  <c r="J12" i="3"/>
  <c r="K12" i="3"/>
  <c r="L12" i="3"/>
  <c r="M12" i="3"/>
  <c r="N12" i="3"/>
  <c r="O12" i="3"/>
  <c r="C12" i="3"/>
  <c r="D10" i="3"/>
  <c r="E10" i="3"/>
  <c r="F10" i="3"/>
  <c r="G10" i="3"/>
  <c r="H10" i="3"/>
  <c r="I10" i="3"/>
  <c r="J10" i="3"/>
  <c r="K10" i="3"/>
  <c r="L10" i="3"/>
  <c r="M10" i="3"/>
  <c r="N10" i="3"/>
  <c r="C10" i="3"/>
  <c r="D17" i="2"/>
  <c r="E17" i="2"/>
  <c r="F17" i="2"/>
  <c r="G17" i="2"/>
  <c r="H17" i="2"/>
  <c r="I17" i="2"/>
  <c r="J17" i="2"/>
  <c r="K17" i="2"/>
  <c r="L17" i="2"/>
  <c r="M17" i="2"/>
  <c r="N17" i="2"/>
  <c r="C17" i="2"/>
  <c r="C2" i="2"/>
  <c r="B1" i="2"/>
  <c r="B1" i="3" s="1"/>
  <c r="C2" i="3"/>
  <c r="O11" i="3" l="1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D7" i="1"/>
  <c r="D9" i="1" s="1"/>
  <c r="H7" i="1"/>
  <c r="L7" i="1"/>
  <c r="L9" i="1" s="1"/>
  <c r="M7" i="1"/>
  <c r="M9" i="1" s="1"/>
  <c r="E7" i="1"/>
  <c r="I7" i="1"/>
  <c r="F7" i="1"/>
  <c r="J7" i="1"/>
  <c r="N7" i="1"/>
  <c r="O17" i="2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<sst xmlns="http://schemas.openxmlformats.org/spreadsheetml/2006/main" count="76" uniqueCount="50">
  <si>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LETO</t>
  </si>
  <si>
    <t>Črtni grafikon, ki prikazuje bruto dobiček in skupne stroške poslovanja, je v tej celici. Vnesite podatke v spodnjo tabelo.</t>
  </si>
  <si>
    <t>Prihodek od poslovanja</t>
  </si>
  <si>
    <t>Obrestni prihodek (odhodek)</t>
  </si>
  <si>
    <t>Dobiček pred obdavčitvijo dohodka</t>
  </si>
  <si>
    <t>Odhodki iz obdavčitve dobička</t>
  </si>
  <si>
    <t>Neto dohodek</t>
  </si>
  <si>
    <t>BILANCA USPEHA</t>
  </si>
  <si>
    <t>IME PODJETJA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</si>
  <si>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</si>
  <si>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</si>
  <si>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</si>
  <si>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</si>
  <si>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</si>
  <si>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</si>
  <si>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</si>
  <si>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</si>
  <si>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</si>
  <si>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NETO DOHODEK</t>
  </si>
  <si>
    <t>OKT</t>
  </si>
  <si>
    <t>NOV</t>
  </si>
  <si>
    <t>DEC</t>
  </si>
  <si>
    <t>TEKOČE LETO</t>
  </si>
  <si>
    <t>Prihodek</t>
  </si>
  <si>
    <t>Prodaja</t>
  </si>
  <si>
    <t>Donosnost prodaje (znižanje)</t>
  </si>
  <si>
    <t>Prodajni popusti (znižanje)</t>
  </si>
  <si>
    <t>Drugi prihodki 1</t>
  </si>
  <si>
    <t>Drugi prihodki 2</t>
  </si>
  <si>
    <t>Drugi prihodki 3</t>
  </si>
  <si>
    <t>Čisti prihodki od prodaje</t>
  </si>
  <si>
    <t>Stroški prodanega blaga</t>
  </si>
  <si>
    <t>Bruto dobiček</t>
  </si>
  <si>
    <t>Stroški poslovanja</t>
  </si>
  <si>
    <t>Plače</t>
  </si>
  <si>
    <t>Amortizacija</t>
  </si>
  <si>
    <t>Najemnina</t>
  </si>
  <si>
    <t>Pisarniški material</t>
  </si>
  <si>
    <t>Komunalni stroški</t>
  </si>
  <si>
    <t>Telefon</t>
  </si>
  <si>
    <t>Zavarovanje</t>
  </si>
  <si>
    <t>Potovanje</t>
  </si>
  <si>
    <t>Vzdrževanje</t>
  </si>
  <si>
    <t>Oglaševanje</t>
  </si>
  <si>
    <t>Drugo 1</t>
  </si>
  <si>
    <t>Drugo 2</t>
  </si>
  <si>
    <t>Drugo 3</t>
  </si>
  <si>
    <t>Skupni stroški poslovanja</t>
  </si>
  <si>
    <t>BILANCA USPEHA – STROŠKI POSLOVANJA</t>
  </si>
  <si>
    <t>BILANCA USPEHA – PRIHODEK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</si>
</sst>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 * #,##0_ ;_ * \-#,##0_ ;_ * &quot;-&quot;_ ;_ @_ "/>
    <numFmt numFmtId="165" formatCode="#,##0\ &quot;€&quot;"/>
  </numFmts>
  <fonts count="1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3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37" fontId="2" fillId="2" borderId="1" xfId="0" applyNumberFormat="1" applyFont="1" applyFill="1" applyBorder="1" applyAlignment="1">
      <alignment horizontal="right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12" fillId="2" borderId="0" xfId="0" applyNumberFormat="1" applyFont="1" applyFill="1" applyAlignment="1">
      <alignment vertical="center" wrapText="1"/>
    </xf>
    <xf numFmtId="5" fontId="0" fillId="2" borderId="0" xfId="0" applyNumberFormat="1" applyFont="1" applyFill="1" applyBorder="1" applyAlignment="1">
      <alignment vertical="center"/>
    </xf>
    <xf numFmtId="0" fontId="0" fillId="2" borderId="0" xfId="0" applyAlignment="1">
      <alignment horizontal="left" vertical="center" indent="1"/>
    </xf>
    <xf numFmtId="0" fontId="3" fillId="2" borderId="0" xfId="0" applyNumberFormat="1" applyFont="1" applyFill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5" fontId="0" fillId="2" borderId="0" xfId="0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0" fillId="2" borderId="0" xfId="8" applyFont="1" applyFill="1" applyBorder="1" applyAlignment="1">
      <alignment vertical="center" wrapText="1"/>
    </xf>
    <xf numFmtId="0" fontId="0" fillId="2" borderId="0" xfId="0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2" fillId="6" borderId="1" xfId="0" applyFont="1" applyFill="1" applyBorder="1" applyAlignment="1">
      <alignment horizontal="left" wrapText="1"/>
    </xf>
  </cellXfs>
  <cellStyles count="11"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Odstotek" xfId="9" builtinId="5" customBuiltin="1"/>
    <cellStyle name="Opomba" xfId="10" builtinId="10" customBuiltin="1"/>
    <cellStyle name="Valuta" xfId="1" builtinId="4" customBuiltin="1"/>
    <cellStyle name="Valuta [0]" xfId="8" builtinId="7" customBuiltin="1"/>
    <cellStyle name="Vejica [0]" xfId="7" builtinId="6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Poslovni izid" defaultPivotStyle="PivotStyleLight16">
    <tableStyle name="Stroški" pivot="0" count="7" xr9:uid="{00000000-0011-0000-FFFF-FFFF00000000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ColumnStripe" dxfId="67"/>
      <tableStyleElement type="secondColumnStripe" dxfId="66"/>
    </tableStyle>
    <tableStyle name="Poslovni izid" pivot="0" count="7" xr9:uid="{00000000-0011-0000-FFFF-FFFF01000000}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ColumnStripe" dxfId="60"/>
      <tableStyleElement type="secondColumnStripe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Prihodek!$B$12</c:f>
              <c:strCache>
                <c:ptCount val="1"/>
                <c:pt idx="0">
                  <c:v>Bruto dobiček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Prihodek!$C$12:$N$12</c:f>
              <c:numCache>
                <c:formatCode>"€"#,##0_);\("€"#,##0\)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'Stroški poslovanja'!$B$17</c:f>
              <c:strCache>
                <c:ptCount val="1"/>
                <c:pt idx="0">
                  <c:v>Skupni stroški poslovanja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'Stroški poslovanja'!$C$17:$N$17</c:f>
              <c:numCache>
                <c:formatCode>"€"#,##0_);\("€"#,##0\)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€&quot;#,##0_);\(&quot;€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Grafikon 2" descr="Črtni grafikon, ki prikazuje bruto dobiček in skupne stroške poslovanja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ihodek" displayName="Prihodek" ref="B3:O10" totalsRowCount="1" headerRowDxfId="58" totalsRowDxfId="57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Prihodek" totalsRowLabel="Čisti prihodki od prodaje" dataDxfId="56" totalsRowDxfId="55" dataCellStyle="Navadno"/>
    <tableColumn id="2" xr3:uid="{00000000-0010-0000-0000-000002000000}" name="JAN" totalsRowFunction="custom" dataDxfId="54" totalsRowDxfId="53" dataCellStyle="Valuta [0]">
      <totalsRowFormula>IF(SUM(C4:C9)=0,"",SUM(C4:C9))</totalsRowFormula>
    </tableColumn>
    <tableColumn id="3" xr3:uid="{00000000-0010-0000-0000-000003000000}" name="FEB" totalsRowFunction="custom" dataDxfId="52" totalsRowDxfId="51" dataCellStyle="Valuta [0]">
      <totalsRowFormula>IF(SUM(D4:D9)=0,"",SUM(D4:D9))</totalsRowFormula>
    </tableColumn>
    <tableColumn id="4" xr3:uid="{00000000-0010-0000-0000-000004000000}" name="MAR" totalsRowFunction="custom" dataDxfId="50" totalsRowDxfId="49" dataCellStyle="Valuta [0]">
      <totalsRowFormula>IF(SUM(E4:E9)=0,"",SUM(E4:E9))</totalsRowFormula>
    </tableColumn>
    <tableColumn id="5" xr3:uid="{00000000-0010-0000-0000-000005000000}" name="APR" totalsRowFunction="custom" dataDxfId="48" totalsRowDxfId="47" dataCellStyle="Valuta [0]">
      <totalsRowFormula>IF(SUM(F4:F9)=0,"",SUM(F4:F9))</totalsRowFormula>
    </tableColumn>
    <tableColumn id="6" xr3:uid="{00000000-0010-0000-0000-000006000000}" name="MAJ" totalsRowFunction="custom" dataDxfId="46" totalsRowDxfId="45" dataCellStyle="Valuta [0]">
      <totalsRowFormula>IF(SUM(G4:G9)=0,"",SUM(G4:G9))</totalsRowFormula>
    </tableColumn>
    <tableColumn id="7" xr3:uid="{00000000-0010-0000-0000-000007000000}" name="JUN" totalsRowFunction="custom" dataDxfId="44" totalsRowDxfId="43" dataCellStyle="Valuta [0]">
      <totalsRowFormula>IF(SUM(H4:H9)=0,"",SUM(H4:H9))</totalsRowFormula>
    </tableColumn>
    <tableColumn id="8" xr3:uid="{00000000-0010-0000-0000-000008000000}" name="JUL" totalsRowFunction="custom" dataDxfId="42" totalsRowDxfId="41" dataCellStyle="Valuta [0]">
      <totalsRowFormula>IF(SUM(I4:I9)=0,"",SUM(I4:I9))</totalsRowFormula>
    </tableColumn>
    <tableColumn id="9" xr3:uid="{00000000-0010-0000-0000-000009000000}" name="AVG" totalsRowFunction="custom" dataDxfId="40" totalsRowDxfId="39" dataCellStyle="Valuta [0]">
      <totalsRowFormula>IF(SUM(J4:J9)=0,"",SUM(J4:J9))</totalsRowFormula>
    </tableColumn>
    <tableColumn id="10" xr3:uid="{00000000-0010-0000-0000-00000A000000}" name="SEP" totalsRowFunction="custom" dataDxfId="38" totalsRowDxfId="37" dataCellStyle="Valuta [0]">
      <totalsRowFormula>IF(SUM(K4:K9)=0,"",SUM(K4:K9))</totalsRowFormula>
    </tableColumn>
    <tableColumn id="11" xr3:uid="{00000000-0010-0000-0000-00000B000000}" name="OKT" totalsRowFunction="custom" dataDxfId="36" totalsRowDxfId="35" dataCellStyle="Valuta [0]">
      <totalsRowFormula>IF(SUM(L4:L9)=0,"",SUM(L4:L9))</totalsRowFormula>
    </tableColumn>
    <tableColumn id="12" xr3:uid="{00000000-0010-0000-0000-00000C000000}" name="NOV" totalsRowFunction="custom" dataDxfId="34" totalsRowDxfId="33" dataCellStyle="Valuta [0]">
      <totalsRowFormula>IF(SUM(M4:M9)=0,"",SUM(M4:M9))</totalsRowFormula>
    </tableColumn>
    <tableColumn id="13" xr3:uid="{00000000-0010-0000-0000-00000D000000}" name="DEC" totalsRowFunction="custom" dataDxfId="32" dataCellStyle="Valuta [0]">
      <totalsRowFormula>IF(SUM(N4:N9)=0,"",SUM(N4:N9))</totalsRowFormula>
    </tableColumn>
    <tableColumn id="14" xr3:uid="{00000000-0010-0000-0000-00000E000000}" name="TEKOČE LETO" totalsRowFunction="sum" dataDxfId="31" totalsRowDxfId="30" dataCellStyle="Valuta [0]">
      <calculatedColumnFormula>SUM(C4:N4)</calculatedColumnFormula>
    </tableColumn>
  </tableColumns>
  <tableStyleInfo name="Poslovni izid" showFirstColumn="0" showLastColumn="0" showRowStripes="1" showColumnStripes="0"/>
  <extLst>
    <ext xmlns:x14="http://schemas.microsoft.com/office/spreadsheetml/2009/9/main" uri="{504A1905-F514-4f6f-8877-14C23A59335A}">
      <x14:table altTextSummary="V to tabelo vnesite prihodek za posamezne mesece. Znesek za tekoče leto do danega datuma se izračuna samodejn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troški" displayName="Stroški" ref="B3:O17" totalsRowCount="1" headerRowDxfId="29" totalsRowDxfId="28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Stroški poslovanja" totalsRowLabel="Skupni stroški poslovanja" dataDxfId="27" totalsRowDxfId="26" dataCellStyle="Navadno"/>
    <tableColumn id="2" xr3:uid="{00000000-0010-0000-0100-000002000000}" name="JAN" totalsRowFunction="custom" dataDxfId="25" totalsRowDxfId="24" dataCellStyle="Valuta [0]">
      <totalsRowFormula>IF(SUM(C4:C16)=0,"",SUM(C4:C16))</totalsRowFormula>
    </tableColumn>
    <tableColumn id="3" xr3:uid="{00000000-0010-0000-0100-000003000000}" name="FEB" totalsRowFunction="custom" dataDxfId="23" totalsRowDxfId="22" dataCellStyle="Valuta [0]">
      <totalsRowFormula>IF(SUM(D4:D16)=0,"",SUM(D4:D16))</totalsRowFormula>
    </tableColumn>
    <tableColumn id="4" xr3:uid="{00000000-0010-0000-0100-000004000000}" name="MAR" totalsRowFunction="custom" dataDxfId="21" totalsRowDxfId="20" dataCellStyle="Valuta [0]">
      <totalsRowFormula>IF(SUM(E4:E16)=0,"",SUM(E4:E16))</totalsRowFormula>
    </tableColumn>
    <tableColumn id="5" xr3:uid="{00000000-0010-0000-0100-000005000000}" name="APR" totalsRowFunction="custom" dataDxfId="19" totalsRowDxfId="18" dataCellStyle="Valuta [0]">
      <totalsRowFormula>IF(SUM(F4:F16)=0,"",SUM(F4:F16))</totalsRowFormula>
    </tableColumn>
    <tableColumn id="6" xr3:uid="{00000000-0010-0000-0100-000006000000}" name="MAJ" totalsRowFunction="custom" dataDxfId="17" totalsRowDxfId="16" dataCellStyle="Valuta [0]">
      <totalsRowFormula>IF(SUM(G4:G16)=0,"",SUM(G4:G16))</totalsRowFormula>
    </tableColumn>
    <tableColumn id="7" xr3:uid="{00000000-0010-0000-0100-000007000000}" name="JUN" totalsRowFunction="custom" dataDxfId="15" totalsRowDxfId="14" dataCellStyle="Valuta [0]">
      <totalsRowFormula>IF(SUM(H4:H16)=0,"",SUM(H4:H16))</totalsRowFormula>
    </tableColumn>
    <tableColumn id="8" xr3:uid="{00000000-0010-0000-0100-000008000000}" name="JUL" totalsRowFunction="custom" dataDxfId="13" totalsRowDxfId="12" dataCellStyle="Valuta [0]">
      <totalsRowFormula>IF(SUM(I4:I16)=0,"",SUM(I4:I16))</totalsRowFormula>
    </tableColumn>
    <tableColumn id="9" xr3:uid="{00000000-0010-0000-0100-000009000000}" name="AVG" totalsRowFunction="custom" dataDxfId="11" totalsRowDxfId="10" dataCellStyle="Valuta [0]">
      <totalsRowFormula>IF(SUM(J4:J16)=0,"",SUM(J4:J16))</totalsRowFormula>
    </tableColumn>
    <tableColumn id="10" xr3:uid="{00000000-0010-0000-0100-00000A000000}" name="SEP" totalsRowFunction="custom" dataDxfId="9" totalsRowDxfId="8" dataCellStyle="Valuta [0]">
      <totalsRowFormula>IF(SUM(K4:K16)=0,"",SUM(K4:K16))</totalsRowFormula>
    </tableColumn>
    <tableColumn id="11" xr3:uid="{00000000-0010-0000-0100-00000B000000}" name="OKT" totalsRowFunction="custom" dataDxfId="7" totalsRowDxfId="6" dataCellStyle="Valuta [0]">
      <totalsRowFormula>IF(SUM(L4:L16)=0,"",SUM(L4:L16))</totalsRowFormula>
    </tableColumn>
    <tableColumn id="12" xr3:uid="{00000000-0010-0000-0100-00000C000000}" name="NOV" totalsRowFunction="custom" dataDxfId="5" totalsRowDxfId="4" dataCellStyle="Valuta [0]">
      <totalsRowFormula>IF(SUM(M4:M16)=0,"",SUM(M4:M16))</totalsRowFormula>
    </tableColumn>
    <tableColumn id="13" xr3:uid="{00000000-0010-0000-0100-00000D000000}" name="DEC" totalsRowFunction="custom" dataDxfId="3" totalsRowDxfId="2" dataCellStyle="Valuta [0]">
      <totalsRowFormula>IF(SUM(N4:N16)=0,"",SUM(N4:N16))</totalsRowFormula>
    </tableColumn>
    <tableColumn id="14" xr3:uid="{00000000-0010-0000-0100-00000E000000}" name="TEKOČE LETO" totalsRowFunction="sum" dataDxfId="1" totalsRowDxfId="0" dataCellStyle="Valuta [0]">
      <calculatedColumnFormula>SUM(C4:N4)</calculatedColumnFormula>
    </tableColumn>
  </tableColumns>
  <tableStyleInfo name="Stroški" showFirstColumn="0" showLastColumn="0" showRowStripes="1" showColumnStripes="0"/>
  <extLst>
    <ext xmlns:x14="http://schemas.microsoft.com/office/spreadsheetml/2009/9/main" uri="{504A1905-F514-4f6f-8877-14C23A59335A}">
      <x14:table altTextSummary="V to tabelo vnesite stroške poslovanja za posamezne mesece. Znesek za tekoče leto do danega datuma se izračuna samodejno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5.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0" t="s">
        <v>0</v>
      </c>
      <c r="C1" s="41" t="s">
        <v>7</v>
      </c>
      <c r="D1" s="41"/>
      <c r="E1" s="41"/>
      <c r="F1" s="41"/>
      <c r="G1" s="41"/>
      <c r="H1" s="41"/>
      <c r="I1" s="41"/>
      <c r="J1" s="41"/>
      <c r="K1" s="41"/>
      <c r="L1" s="38" t="s">
        <v>18</v>
      </c>
      <c r="M1" s="38"/>
      <c r="N1" s="38"/>
      <c r="O1" s="38"/>
    </row>
    <row r="2" spans="1:15" ht="65.099999999999994" customHeight="1" x14ac:dyDescent="0.3">
      <c r="A2" s="1"/>
      <c r="B2" s="40"/>
      <c r="C2" s="37" t="s">
        <v>8</v>
      </c>
      <c r="D2" s="37"/>
      <c r="E2" s="37"/>
      <c r="F2" s="37"/>
      <c r="G2" s="37"/>
      <c r="H2" s="37"/>
      <c r="I2" s="37"/>
      <c r="J2" s="37"/>
      <c r="K2" s="37"/>
      <c r="L2" s="39">
        <f>NetoDohodek</f>
        <v>72450.139999999985</v>
      </c>
      <c r="M2" s="39"/>
      <c r="N2" s="39"/>
      <c r="O2" s="39"/>
    </row>
    <row r="3" spans="1:15" ht="105" customHeight="1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2" customFormat="1" ht="39.950000000000003" customHeight="1" thickBot="1" x14ac:dyDescent="0.35">
      <c r="A4" s="4"/>
      <c r="B4" s="20"/>
      <c r="C4" s="42" t="s">
        <v>9</v>
      </c>
      <c r="D4" s="42" t="s">
        <v>10</v>
      </c>
      <c r="E4" s="42" t="s">
        <v>11</v>
      </c>
      <c r="F4" s="42" t="s">
        <v>12</v>
      </c>
      <c r="G4" s="42" t="s">
        <v>13</v>
      </c>
      <c r="H4" s="42" t="s">
        <v>14</v>
      </c>
      <c r="I4" s="42" t="s">
        <v>15</v>
      </c>
      <c r="J4" s="42" t="s">
        <v>16</v>
      </c>
      <c r="K4" s="42" t="s">
        <v>17</v>
      </c>
      <c r="L4" s="42" t="s">
        <v>19</v>
      </c>
      <c r="M4" s="42" t="s">
        <v>20</v>
      </c>
      <c r="N4" s="42" t="s">
        <v>21</v>
      </c>
      <c r="O4" s="21" t="s">
        <v>22</v>
      </c>
    </row>
    <row r="5" spans="1:15" ht="30" customHeight="1" x14ac:dyDescent="0.3">
      <c r="A5" s="1"/>
      <c r="B5" s="5" t="s">
        <v>2</v>
      </c>
      <c r="C5" s="19">
        <f>IFERROR(Prihodek!C12-Stroški[[#Totals],[JAN]],"")</f>
        <v>14159</v>
      </c>
      <c r="D5" s="19">
        <f>IFERROR(Prihodek!D12-Stroški[[#Totals],[FEB]],"")</f>
        <v>24980.75</v>
      </c>
      <c r="E5" s="19">
        <f>IFERROR(Prihodek!E12-Stroški[[#Totals],[MAR]],"")</f>
        <v>15642.18</v>
      </c>
      <c r="F5" s="19">
        <f>IFERROR(Prihodek!F12-Stroški[[#Totals],[APR]],"")</f>
        <v>-17559.510000000002</v>
      </c>
      <c r="G5" s="19">
        <f>IFERROR(Prihodek!G12-Stroški[[#Totals],[MAJ]],"")</f>
        <v>17043.969999999998</v>
      </c>
      <c r="H5" s="19">
        <f>IFERROR(Prihodek!H12-Stroški[[#Totals],[JUN]],"")</f>
        <v>19215.589999999997</v>
      </c>
      <c r="I5" s="19">
        <f>IFERROR(Prihodek!I12-Stroški[[#Totals],[JUL]],"")</f>
        <v>19082.359999999997</v>
      </c>
      <c r="J5" s="19" t="str">
        <f>IFERROR(Prihodek!J12-Stroški[[#Totals],[AVG]],"")</f>
        <v/>
      </c>
      <c r="K5" s="19" t="str">
        <f>IFERROR(Prihodek!K12-Stroški[[#Totals],[SEP]],"")</f>
        <v/>
      </c>
      <c r="L5" s="19" t="str">
        <f>IFERROR(Prihodek!L12-Stroški[[#Totals],[OKT]],"")</f>
        <v/>
      </c>
      <c r="M5" s="19" t="str">
        <f>IFERROR(Prihodek!M12-Stroški[[#Totals],[NOV]],"")</f>
        <v/>
      </c>
      <c r="N5" s="19" t="str">
        <f>IFERROR(Prihodek!N12-Stroški[[#Totals],[DEC]],"")</f>
        <v/>
      </c>
      <c r="O5" s="19">
        <f>IFERROR(Prihodek!O12-Stroški[[#Totals],[TEKOČE LETO]],"")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Na tem delovnem listu ustvarite bilanco uspeha. V celico B1 vnesite leto, v celico C2 pa vnesite ime podjetja. Neto dohodek je samodejno izračunan v celici L2. Grafikon je v celici B3." sqref="A1" xr:uid="{00000000-0002-0000-0000-000000000000}"/>
    <dataValidation allowBlank="1" showInputMessage="1" prompt="Naslov tega delovnega lista je v tej celici. Naslov podjetja vnesite v spodnjo celico." sqref="C1:K1" xr:uid="{00000000-0002-0000-0000-000001000000}"/>
    <dataValidation allowBlank="1" showInputMessage="1" showErrorMessage="1" prompt="Neto dohodek je samodejno izračunan v spodnji celici." sqref="L1:O1" xr:uid="{00000000-0002-0000-0000-000002000000}"/>
    <dataValidation allowBlank="1" showInputMessage="1" showErrorMessage="1" prompt="Prihodek od poslovanja se samodejno izračuna v celicah na desni. V celice C6–O6 vnesite obrestni prihodek, obravnavan kot odhodek." sqref="B5" xr:uid="{00000000-0002-0000-0000-000003000000}"/>
    <dataValidation allowBlank="1" showInputMessage="1" showErrorMessage="1" prompt="V celico na desni strani vnesite obrestni prihodek, obravnavan kot odhodek. Dobiček pred obdavčitvijo dohodka je samodejno izračunan v celicah C7–O7." sqref="B6" xr:uid="{00000000-0002-0000-0000-000004000000}"/>
    <dataValidation allowBlank="1" showInputMessage="1" showErrorMessage="1" prompt="Dobiček pred obdavčitvijo dohodka je samodejno izračunan v celici na desni strani. V celice C8–O8 vnesite odhodek iz obdavčitve dobička." sqref="B7" xr:uid="{00000000-0002-0000-0000-000005000000}"/>
    <dataValidation allowBlank="1" showInputMessage="1" showErrorMessage="1" prompt="V celice na desni strani vnesite odhodek iz obdavčitve dobička. Neto dohodek se samodejno izračuna v celicah od C9 do O9." sqref="B8" xr:uid="{00000000-0002-0000-0000-000006000000}"/>
    <dataValidation allowBlank="1" showInputMessage="1" showErrorMessage="1" prompt="Neto dohodek se samodejno izračuna v celicah na desni." sqref="B9" xr:uid="{00000000-0002-0000-0000-000007000000}"/>
    <dataValidation allowBlank="1" showInputMessage="1" showErrorMessage="1" prompt="V to celico vnesite leto." sqref="B1" xr:uid="{00000000-0002-0000-0000-000008000000}"/>
    <dataValidation allowBlank="1" showInputMessage="1" showErrorMessage="1" prompt="Neto dohodek je samodejno izračunan v tej celici. Podrobnosti prihodka vnesite v tabelo »Prihodek«, stroške poslovanja pa v tabelo »Stroški«." sqref="L2:O2" xr:uid="{00000000-0002-0000-0000-000009000000}"/>
    <dataValidation allowBlank="1" showInputMessage="1" showErrorMessage="1" prompt="Vnesite ime podjetja v to celico. Neto dohodek se samodejno izračuna v celici na desni." sqref="C2:K2" xr:uid="{00000000-0002-0000-0000-00000A000000}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5.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29"/>
      <c r="B1" s="40" t="str">
        <f>'Stroški poslovanja'!B1:B2</f>
        <v>LETO</v>
      </c>
      <c r="C1" s="41" t="s">
        <v>49</v>
      </c>
      <c r="D1" s="41"/>
      <c r="E1" s="41"/>
      <c r="F1" s="41"/>
      <c r="G1" s="41"/>
      <c r="H1" s="41"/>
      <c r="I1" s="41"/>
      <c r="J1" s="41"/>
      <c r="K1" s="41"/>
      <c r="L1"/>
      <c r="M1"/>
      <c r="N1"/>
      <c r="O1"/>
    </row>
    <row r="2" spans="1:15" ht="65.099999999999994" customHeight="1" x14ac:dyDescent="0.3">
      <c r="A2" s="1"/>
      <c r="B2" s="40"/>
      <c r="C2" s="37" t="str">
        <f>'Poslovni izid'!C2:K2</f>
        <v>IME PODJETJA</v>
      </c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3">
      <c r="A3" s="4"/>
      <c r="B3" s="23" t="s">
        <v>23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19</v>
      </c>
      <c r="M3" s="25" t="s">
        <v>20</v>
      </c>
      <c r="N3" s="25" t="s">
        <v>21</v>
      </c>
      <c r="O3" s="24" t="s">
        <v>22</v>
      </c>
    </row>
    <row r="4" spans="1:15" ht="30" customHeight="1" x14ac:dyDescent="0.3">
      <c r="A4" s="1"/>
      <c r="B4" s="35" t="s">
        <v>24</v>
      </c>
      <c r="C4" s="34">
        <v>50000</v>
      </c>
      <c r="D4" s="34">
        <v>63098</v>
      </c>
      <c r="E4" s="34">
        <v>55125</v>
      </c>
      <c r="F4" s="34">
        <v>23881</v>
      </c>
      <c r="G4" s="34">
        <v>60775.31</v>
      </c>
      <c r="H4" s="34">
        <v>63814.080000000002</v>
      </c>
      <c r="I4" s="34">
        <v>67004.78</v>
      </c>
      <c r="J4" s="34">
        <v>89000</v>
      </c>
      <c r="K4" s="34"/>
      <c r="L4" s="34"/>
      <c r="M4" s="34"/>
      <c r="N4" s="34"/>
      <c r="O4" s="34">
        <f>SUM(C4:N4)</f>
        <v>472698.17000000004</v>
      </c>
    </row>
    <row r="5" spans="1:15" ht="30" customHeight="1" x14ac:dyDescent="0.3">
      <c r="A5" s="1"/>
      <c r="B5" s="35" t="s">
        <v>25</v>
      </c>
      <c r="C5" s="34">
        <v>0</v>
      </c>
      <c r="D5" s="34">
        <v>-500</v>
      </c>
      <c r="E5" s="34">
        <v>0</v>
      </c>
      <c r="F5" s="34">
        <v>0</v>
      </c>
      <c r="G5" s="34">
        <v>-234</v>
      </c>
      <c r="H5" s="34">
        <v>0</v>
      </c>
      <c r="I5" s="34">
        <v>0</v>
      </c>
      <c r="J5" s="34">
        <v>-300</v>
      </c>
      <c r="K5" s="34"/>
      <c r="L5" s="34"/>
      <c r="M5" s="34"/>
      <c r="N5" s="34"/>
      <c r="O5" s="34">
        <f t="shared" ref="O5:O11" si="0">SUM(C5:N5)</f>
        <v>-1034</v>
      </c>
    </row>
    <row r="6" spans="1:15" ht="30" customHeight="1" x14ac:dyDescent="0.3">
      <c r="A6" s="1"/>
      <c r="B6" s="35" t="s">
        <v>26</v>
      </c>
      <c r="C6" s="34">
        <v>-5000</v>
      </c>
      <c r="D6" s="34">
        <v>-5250</v>
      </c>
      <c r="E6" s="34">
        <v>-5513</v>
      </c>
      <c r="F6" s="34">
        <v>-5788</v>
      </c>
      <c r="G6" s="34">
        <v>-6078</v>
      </c>
      <c r="H6" s="34">
        <v>-5324</v>
      </c>
      <c r="I6" s="34">
        <v>-6700</v>
      </c>
      <c r="J6" s="34">
        <v>-400</v>
      </c>
      <c r="K6" s="34"/>
      <c r="L6" s="34"/>
      <c r="M6" s="34"/>
      <c r="N6" s="34"/>
      <c r="O6" s="34">
        <f t="shared" si="0"/>
        <v>-40053</v>
      </c>
    </row>
    <row r="7" spans="1:15" ht="30" customHeight="1" x14ac:dyDescent="0.3">
      <c r="A7" s="1"/>
      <c r="B7" s="35" t="s">
        <v>27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2000</v>
      </c>
      <c r="K7" s="34"/>
      <c r="L7" s="34"/>
      <c r="M7" s="34"/>
      <c r="N7" s="34"/>
      <c r="O7" s="34">
        <f t="shared" si="0"/>
        <v>2000</v>
      </c>
    </row>
    <row r="8" spans="1:15" ht="30" customHeight="1" x14ac:dyDescent="0.3">
      <c r="A8" s="1"/>
      <c r="B8" s="35" t="s">
        <v>28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/>
      <c r="K8" s="34"/>
      <c r="L8" s="34"/>
      <c r="M8" s="34"/>
      <c r="N8" s="34"/>
      <c r="O8" s="34">
        <f t="shared" si="0"/>
        <v>0</v>
      </c>
    </row>
    <row r="9" spans="1:15" ht="30" customHeight="1" x14ac:dyDescent="0.3">
      <c r="A9" s="1"/>
      <c r="B9" s="35" t="s">
        <v>29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/>
      <c r="K9" s="34"/>
      <c r="L9" s="34"/>
      <c r="M9" s="34"/>
      <c r="N9" s="34"/>
      <c r="O9" s="34">
        <f t="shared" si="0"/>
        <v>0</v>
      </c>
    </row>
    <row r="10" spans="1:15" ht="30" customHeight="1" x14ac:dyDescent="0.3">
      <c r="A10" s="1"/>
      <c r="B10" s="10" t="s">
        <v>30</v>
      </c>
      <c r="C10" s="30">
        <f>IF(SUM(C4:C9)=0,"",SUM(C4:C9))</f>
        <v>45000</v>
      </c>
      <c r="D10" s="30">
        <f t="shared" ref="D10:N10" si="1">IF(SUM(D4:D9)=0,"",SUM(D4:D9))</f>
        <v>57348</v>
      </c>
      <c r="E10" s="30">
        <f t="shared" si="1"/>
        <v>49612</v>
      </c>
      <c r="F10" s="30">
        <f t="shared" si="1"/>
        <v>18093</v>
      </c>
      <c r="G10" s="30">
        <f t="shared" si="1"/>
        <v>54463.31</v>
      </c>
      <c r="H10" s="30">
        <f t="shared" si="1"/>
        <v>58490.080000000002</v>
      </c>
      <c r="I10" s="30">
        <f t="shared" si="1"/>
        <v>60304.78</v>
      </c>
      <c r="J10" s="30">
        <f t="shared" si="1"/>
        <v>90300</v>
      </c>
      <c r="K10" s="30" t="str">
        <f t="shared" si="1"/>
        <v/>
      </c>
      <c r="L10" s="30" t="str">
        <f t="shared" si="1"/>
        <v/>
      </c>
      <c r="M10" s="30" t="str">
        <f t="shared" si="1"/>
        <v/>
      </c>
      <c r="N10" s="30" t="str">
        <f t="shared" si="1"/>
        <v/>
      </c>
      <c r="O10" s="31">
        <f>SUBTOTAL(109,Prihodek[TEKOČE LETO])</f>
        <v>433611.17000000004</v>
      </c>
    </row>
    <row r="11" spans="1:15" ht="30" customHeight="1" x14ac:dyDescent="0.3">
      <c r="A11" s="1"/>
      <c r="B11" s="9" t="s">
        <v>31</v>
      </c>
      <c r="C11" s="32">
        <v>20000</v>
      </c>
      <c r="D11" s="32">
        <v>21000</v>
      </c>
      <c r="E11" s="32">
        <v>22050</v>
      </c>
      <c r="F11" s="32">
        <v>23152.5</v>
      </c>
      <c r="G11" s="32">
        <v>24310.13</v>
      </c>
      <c r="H11" s="32">
        <v>25525.63</v>
      </c>
      <c r="I11" s="32">
        <v>26801.91</v>
      </c>
      <c r="J11" s="32">
        <v>48654</v>
      </c>
      <c r="K11" s="32"/>
      <c r="L11" s="32"/>
      <c r="M11" s="32"/>
      <c r="N11" s="32"/>
      <c r="O11" s="32">
        <f t="shared" si="0"/>
        <v>211494.17</v>
      </c>
    </row>
    <row r="12" spans="1:15" ht="30" customHeight="1" x14ac:dyDescent="0.3">
      <c r="B12" s="3" t="s">
        <v>32</v>
      </c>
      <c r="C12" s="33">
        <f>IFERROR(C10-C11,"")</f>
        <v>25000</v>
      </c>
      <c r="D12" s="33">
        <f t="shared" ref="D12:O12" si="2">IFERROR(D10-D11,"")</f>
        <v>36348</v>
      </c>
      <c r="E12" s="33">
        <f t="shared" si="2"/>
        <v>27562</v>
      </c>
      <c r="F12" s="33">
        <f t="shared" si="2"/>
        <v>-5059.5</v>
      </c>
      <c r="G12" s="33">
        <f t="shared" si="2"/>
        <v>30153.179999999997</v>
      </c>
      <c r="H12" s="33">
        <f t="shared" si="2"/>
        <v>32964.449999999997</v>
      </c>
      <c r="I12" s="33">
        <f t="shared" si="2"/>
        <v>33502.869999999995</v>
      </c>
      <c r="J12" s="33">
        <f t="shared" si="2"/>
        <v>41646</v>
      </c>
      <c r="K12" s="33" t="str">
        <f t="shared" si="2"/>
        <v/>
      </c>
      <c r="L12" s="33" t="str">
        <f t="shared" si="2"/>
        <v/>
      </c>
      <c r="M12" s="33" t="str">
        <f t="shared" si="2"/>
        <v/>
      </c>
      <c r="N12" s="33" t="str">
        <f t="shared" si="2"/>
        <v/>
      </c>
      <c r="O12" s="33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V tabelo »Prihodek« na tem delovnem listu vnesite prihodke iz različnih virov. Bruto dobiček se izračuna samodejno." sqref="A1" xr:uid="{00000000-0002-0000-0100-000000000000}"/>
    <dataValidation allowBlank="1" showInputMessage="1" prompt="Naslov tega delovnega lista je v tej celici. Ime podjetja se samodejno posodobi v spodnji celici." sqref="C1:K1" xr:uid="{00000000-0002-0000-0100-000001000000}"/>
    <dataValidation allowBlank="1" showInputMessage="1" showErrorMessage="1" prompt="Vnesite prihodek za ta mesec v ta stolpec pod tem naslovom." sqref="C3:N3" xr:uid="{00000000-0002-0000-0100-000002000000}"/>
    <dataValidation allowBlank="1" showInputMessage="1" showErrorMessage="1" prompt="Bruto dobiček se samodejno izračuna v celicah na desni." sqref="B12" xr:uid="{00000000-0002-0000-0100-000003000000}"/>
    <dataValidation allowBlank="1" showInputMessage="1" showErrorMessage="1" prompt="Vnesite stroške prodanega blaga v celice na desni. Bruto dobiček se samodejno izračuna v spodnji vrstici." sqref="B11" xr:uid="{00000000-0002-0000-0100-000004000000}"/>
    <dataValidation allowBlank="1" showInputMessage="1" showErrorMessage="1" prompt="Znesek za tekoče leto do danega datuma se samodejno izračuna v tem stolpcu pod tem naslovom. Bruto dobiček je pod tabelo v razdelku s stroški prodanega blaga." sqref="O3" xr:uid="{00000000-0002-0000-0100-000005000000}"/>
    <dataValidation allowBlank="1" showInputMessage="1" showErrorMessage="1" prompt="Vnesite ali prilagodite elemente prihodka v tem stolpcu pod tem naslovom. Vnesite zneske prihodkov za posamezne mesece v to vrstico na desni." sqref="B3" xr:uid="{00000000-0002-0000-0100-000006000000}"/>
    <dataValidation allowBlank="1" showInputMessage="1" showErrorMessage="1" prompt="Leto se samodejno posodobi v tej celici, ime podjetja pa v celici C2." sqref="B1:B2" xr:uid="{00000000-0002-0000-0100-000007000000}"/>
    <dataValidation allowBlank="1" showInputMessage="1" showErrorMessage="1" prompt="Ime podjetja se samodejno posodobi v tej celici. V spodnjo tabelo vnesite podrobnosti prihodka." sqref="C2:K2" xr:uid="{00000000-0002-0000-0100-000008000000}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35.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0" t="str">
        <f>'Poslovni izid'!B1:B2</f>
        <v>LETO</v>
      </c>
      <c r="C1" s="41" t="s">
        <v>48</v>
      </c>
      <c r="D1" s="41"/>
      <c r="E1" s="41"/>
      <c r="F1" s="41"/>
      <c r="G1" s="41"/>
      <c r="H1" s="41"/>
      <c r="I1" s="41"/>
      <c r="J1" s="41"/>
      <c r="K1" s="41"/>
      <c r="L1"/>
      <c r="M1"/>
      <c r="N1"/>
      <c r="O1"/>
    </row>
    <row r="2" spans="1:15" ht="65.099999999999994" customHeight="1" x14ac:dyDescent="0.3">
      <c r="A2" s="1"/>
      <c r="B2" s="40"/>
      <c r="C2" s="37" t="str">
        <f>'Poslovni izid'!C2:K2</f>
        <v>IME PODJETJA</v>
      </c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3">
      <c r="A3" s="4"/>
      <c r="B3" s="22" t="s">
        <v>33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19</v>
      </c>
      <c r="M3" s="25" t="s">
        <v>20</v>
      </c>
      <c r="N3" s="25" t="s">
        <v>21</v>
      </c>
      <c r="O3" s="25" t="s">
        <v>22</v>
      </c>
    </row>
    <row r="4" spans="1:15" ht="30" customHeight="1" x14ac:dyDescent="0.3">
      <c r="A4" s="1"/>
      <c r="B4" s="28" t="s">
        <v>34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28" t="s">
        <v>35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28" t="s">
        <v>36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28" t="s">
        <v>37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28" t="s">
        <v>38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28" t="s">
        <v>39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28" t="s">
        <v>40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28" t="s">
        <v>41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28" t="s">
        <v>42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28" t="s">
        <v>43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28" t="s">
        <v>44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28" t="s">
        <v>45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28" t="s">
        <v>46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2:15" ht="30" customHeight="1" x14ac:dyDescent="0.3">
      <c r="B17" s="8" t="s">
        <v>47</v>
      </c>
      <c r="C17" s="27">
        <f>IF(SUM(C4:C16)=0,"",SUM(C4:C16))</f>
        <v>10841</v>
      </c>
      <c r="D17" s="27">
        <f t="shared" ref="D17:N17" si="1">IF(SUM(D4:D16)=0,"",SUM(D4:D16))</f>
        <v>11367.25</v>
      </c>
      <c r="E17" s="27">
        <f t="shared" si="1"/>
        <v>11919.82</v>
      </c>
      <c r="F17" s="27">
        <f t="shared" si="1"/>
        <v>12500.010000000002</v>
      </c>
      <c r="G17" s="27">
        <f t="shared" si="1"/>
        <v>13109.21</v>
      </c>
      <c r="H17" s="27">
        <f t="shared" si="1"/>
        <v>13748.859999999999</v>
      </c>
      <c r="I17" s="27">
        <f t="shared" si="1"/>
        <v>14420.509999999998</v>
      </c>
      <c r="J17" s="27" t="str">
        <f t="shared" si="1"/>
        <v/>
      </c>
      <c r="K17" s="27" t="str">
        <f t="shared" si="1"/>
        <v/>
      </c>
      <c r="L17" s="27" t="str">
        <f t="shared" si="1"/>
        <v/>
      </c>
      <c r="M17" s="27" t="str">
        <f t="shared" si="1"/>
        <v/>
      </c>
      <c r="N17" s="27" t="str">
        <f t="shared" si="1"/>
        <v/>
      </c>
      <c r="O17" s="26">
        <f>SUBTOTAL(109,Stroški[TEKOČE LETO])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V ta stolpec pod ta naslov vnesite stroške poslovanja za posamezne mesece." sqref="C3:N3" xr:uid="{00000000-0002-0000-0200-000000000000}"/>
    <dataValidation allowBlank="1" showInputMessage="1" showErrorMessage="1" prompt="Znesek za tekoče leto do danega datuma se samodejno izračuna v tem stolpcu pod tem naslovom. Skupni znesek stroškov poslovanja je v vrstici na koncu tabele." sqref="O3" xr:uid="{00000000-0002-0000-0200-000001000000}"/>
    <dataValidation allowBlank="1" showInputMessage="1" showErrorMessage="1" prompt="Vnesite ali prilagodite elemente stroškov poslovanja v tem stolpcu pod tem naslovom." sqref="B3" xr:uid="{00000000-0002-0000-0200-000002000000}"/>
    <dataValidation allowBlank="1" showInputMessage="1" prompt="Naslov tega delovnega lista je v tej celici. Ime podjetja se samodejno posodobi v spodnji celici." sqref="C1:K1" xr:uid="{00000000-0002-0000-0200-000003000000}"/>
    <dataValidation allowBlank="1" showInputMessage="1" showErrorMessage="1" prompt="V tabelo »Stroški« na tem delovnem listu vnesite stroške poslovanja. Skupni znesek se izračuna samodejno." sqref="A1" xr:uid="{00000000-0002-0000-0200-000004000000}"/>
    <dataValidation allowBlank="1" showInputMessage="1" showErrorMessage="1" prompt="Leto se samodejno posodobi v tej celici, ime podjetja pa v celici C2." sqref="B1:B2" xr:uid="{00000000-0002-0000-0200-000005000000}"/>
    <dataValidation allowBlank="1" showInputMessage="1" showErrorMessage="1" prompt="Ime podjetja se samodejno posodobi v tej celici. V spodnjo tabelo vnesite podrobnosti stroškov." sqref="C2:K2" xr:uid="{00000000-0002-0000-0200-000006000000}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4</vt:i4>
      </vt:variant>
    </vt:vector>
  </HeadingPairs>
  <TitlesOfParts>
    <vt:vector size="7" baseType="lpstr">
      <vt:lpstr>Poslovni izid</vt:lpstr>
      <vt:lpstr>Prihodek</vt:lpstr>
      <vt:lpstr>Stroški poslovanja</vt:lpstr>
      <vt:lpstr>NetoDohodek</vt:lpstr>
      <vt:lpstr>'Poslovni izid'!Tiskanje_naslovov</vt:lpstr>
      <vt:lpstr>Prihodek!Tiskanje_naslovov</vt:lpstr>
      <vt:lpstr>'Stroški poslovanja'!Tiskanje_naslovov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2018-02-27T04:33:55Z</dcterms:created>
  <dcterms:modified xsi:type="dcterms:W3CDTF">2018-04-27T06:28:28Z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