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D2594F1-9417-4284-9D43-C48B1EF9C21E}" xr6:coauthVersionLast="36" xr6:coauthVersionMax="43" xr10:uidLastSave="{00000000-0000-0000-0000-000000000000}"/>
  <bookViews>
    <workbookView xWindow="-27990" yWindow="-120" windowWidth="29040" windowHeight="15840" xr2:uid="{00000000-000D-0000-FFFF-FFFF00000000}"/>
  </bookViews>
  <sheets>
    <sheet name="Súhrn" sheetId="4" r:id="rId1"/>
    <sheet name="Majetok" sheetId="1" r:id="rId2"/>
    <sheet name="Pasíva a vlastné imanie" sheetId="2" r:id="rId3"/>
  </sheets>
  <definedNames>
    <definedName name="Predchádzajúci_Rok">Súhrn!$C$2</definedName>
    <definedName name="Súčasný_Rok">Súhrn!$D$2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4" l="1"/>
  <c r="D2" i="2" s="1"/>
  <c r="C2" i="4"/>
  <c r="C2" i="2" s="1"/>
  <c r="C19" i="2"/>
  <c r="D19" i="2"/>
  <c r="D6" i="4" s="1"/>
  <c r="C14" i="2"/>
  <c r="C6" i="4" s="1"/>
  <c r="D14" i="2"/>
  <c r="C10" i="2"/>
  <c r="D10" i="2"/>
  <c r="C21" i="1"/>
  <c r="D21" i="1"/>
  <c r="C17" i="1"/>
  <c r="C5" i="4" s="1"/>
  <c r="C7" i="4" s="1"/>
  <c r="D17" i="1"/>
  <c r="D5" i="4" s="1"/>
  <c r="D7" i="4" s="1"/>
  <c r="C10" i="1"/>
  <c r="D10" i="1"/>
  <c r="D2" i="1" l="1"/>
  <c r="C2" i="1"/>
</calcChain>
</file>

<file path=xl/sharedStrings.xml><?xml version="1.0" encoding="utf-8"?>
<sst xmlns="http://schemas.openxmlformats.org/spreadsheetml/2006/main" count="53" uniqueCount="38">
  <si>
    <t>Súhrnná súvaha</t>
  </si>
  <si>
    <t>Majetok spolu</t>
  </si>
  <si>
    <t>Pasíva a vlastné imanie spolu</t>
  </si>
  <si>
    <t>Zostatok</t>
  </si>
  <si>
    <t>Rok 1</t>
  </si>
  <si>
    <t>Rok 2</t>
  </si>
  <si>
    <t xml:space="preserve"> </t>
  </si>
  <si>
    <t>Krátkodobý majetok</t>
  </si>
  <si>
    <t>Finančné prostriedky</t>
  </si>
  <si>
    <t>Investície</t>
  </si>
  <si>
    <t>Inventáre</t>
  </si>
  <si>
    <t>Pohľadávky</t>
  </si>
  <si>
    <t>Predplatené výdavky</t>
  </si>
  <si>
    <t>Iné</t>
  </si>
  <si>
    <t>Krátkodobý majetok spolu</t>
  </si>
  <si>
    <t>Dlhodobé aktíva</t>
  </si>
  <si>
    <t>Nehnuteľnosti a vybavenie</t>
  </si>
  <si>
    <t>Vylepšenia na prenajatom majetku</t>
  </si>
  <si>
    <t>Kapitál a iné investície</t>
  </si>
  <si>
    <t>Znížené o akumulované odpisy</t>
  </si>
  <si>
    <t>Dlhodobý majetok spolu</t>
  </si>
  <si>
    <t>Iný majetok</t>
  </si>
  <si>
    <t>Goodwill</t>
  </si>
  <si>
    <t>Iný majetok spolu</t>
  </si>
  <si>
    <t>Krátkodobé záväzky</t>
  </si>
  <si>
    <t>Záväzky</t>
  </si>
  <si>
    <t>Akumulované mzdy</t>
  </si>
  <si>
    <t>Akumulované kompenzácie</t>
  </si>
  <si>
    <t>Splatné dane z príjmu</t>
  </si>
  <si>
    <t>Výnosy z podielu</t>
  </si>
  <si>
    <t>Krátkodobé záväzky spolu</t>
  </si>
  <si>
    <t>Dlhodobé záväzky:</t>
  </si>
  <si>
    <t>Splatná hypotéka</t>
  </si>
  <si>
    <t>Dlhodobé záväzky spolu</t>
  </si>
  <si>
    <t>Vlastné imanie</t>
  </si>
  <si>
    <t>Investičný kapitál</t>
  </si>
  <si>
    <t>Akumulované nerozdelené výnosy</t>
  </si>
  <si>
    <t>Vlastné imanie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</si>
</sst>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#,##0.00\ [$EUR]"/>
  </numFmts>
  <fonts count="25" x14ac:knownFonts="1">
    <font>
      <sz val="11"/>
      <color theme="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3"/>
      <name val="Constantia"/>
      <family val="2"/>
      <scheme val="major"/>
    </font>
    <font>
      <sz val="11"/>
      <name val="Franklin Gothic Book"/>
      <family val="2"/>
      <scheme val="minor"/>
    </font>
    <font>
      <sz val="12"/>
      <color theme="5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20"/>
      <color theme="0"/>
      <name val="Constantia"/>
      <family val="2"/>
      <scheme val="major"/>
    </font>
    <font>
      <sz val="11"/>
      <color theme="0"/>
      <name val="Franklin Gothic Book"/>
      <family val="2"/>
      <scheme val="minor"/>
    </font>
    <font>
      <sz val="20"/>
      <color theme="3"/>
      <name val="Constantia"/>
      <family val="2"/>
      <scheme val="maj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/>
      <top/>
      <bottom style="thin">
        <color theme="5" tint="0.79998168889431442"/>
      </bottom>
      <diagonal/>
    </border>
    <border>
      <left/>
      <right/>
      <top style="thin">
        <color theme="6" tint="0.7999511703848384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9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7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vertical="center"/>
    </xf>
    <xf numFmtId="0" fontId="2" fillId="0" borderId="1" xfId="0" applyFont="1" applyBorder="1" applyAlignment="1"/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0" fillId="0" borderId="0" xfId="0" applyFont="1" applyAlignment="1">
      <alignment horizontal="left" vertical="center" indent="1"/>
    </xf>
    <xf numFmtId="0" fontId="3" fillId="2" borderId="0" xfId="0" applyFont="1" applyFill="1" applyAlignment="1">
      <alignment horizontal="left" vertical="center" indent="1"/>
    </xf>
    <xf numFmtId="0" fontId="0" fillId="2" borderId="0" xfId="0" applyFont="1" applyFill="1" applyAlignment="1">
      <alignment horizontal="left" vertical="center" indent="1"/>
    </xf>
    <xf numFmtId="0" fontId="0" fillId="3" borderId="0" xfId="0" applyFont="1" applyFill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4" fillId="0" borderId="0" xfId="0" applyFont="1" applyBorder="1" applyAlignment="1">
      <alignment horizontal="right" vertical="center" indent="1"/>
    </xf>
    <xf numFmtId="0" fontId="4" fillId="0" borderId="6" xfId="0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indent="1"/>
    </xf>
    <xf numFmtId="0" fontId="8" fillId="0" borderId="1" xfId="0" applyFont="1" applyFill="1" applyBorder="1" applyAlignment="1"/>
    <xf numFmtId="0" fontId="1" fillId="0" borderId="0" xfId="0" applyFont="1" applyFill="1" applyAlignment="1">
      <alignment vertic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>
      <alignment vertical="center"/>
    </xf>
    <xf numFmtId="166" fontId="0" fillId="0" borderId="0" xfId="0" applyNumberFormat="1" applyFont="1" applyAlignment="1">
      <alignment horizontal="right" vertical="center" indent="1"/>
    </xf>
    <xf numFmtId="166" fontId="0" fillId="3" borderId="0" xfId="0" applyNumberFormat="1" applyFont="1" applyFill="1" applyAlignment="1">
      <alignment horizontal="right" vertical="center" indent="1"/>
    </xf>
    <xf numFmtId="166" fontId="0" fillId="2" borderId="0" xfId="0" applyNumberFormat="1" applyFont="1" applyFill="1" applyAlignment="1">
      <alignment horizontal="right" vertical="center" indent="1"/>
    </xf>
    <xf numFmtId="166" fontId="3" fillId="2" borderId="0" xfId="0" applyNumberFormat="1" applyFont="1" applyFill="1" applyAlignment="1">
      <alignment horizontal="right" vertical="center" inden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1" builtinId="3" customBuiltin="1"/>
    <cellStyle name="千位分隔[0]" xfId="2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5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3" builtinId="4" customBuiltin="1"/>
    <cellStyle name="货币[0]" xfId="4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3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numFmt numFmtId="167" formatCode="#,##0.00\ &quot;€&quot;"/>
      <fill>
        <patternFill patternType="solid">
          <fgColor indexed="64"/>
          <bgColor theme="3" tint="0.7999816888943144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numFmt numFmtId="166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fill>
        <patternFill patternType="solid">
          <fgColor indexed="64"/>
          <bgColor theme="3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Franklin Gothic Book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numFmt numFmtId="166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Podniková tabuľka" pivot="0" count="3" xr9:uid="{00000000-0011-0000-FFFF-FFFF00000000}">
      <tableStyleElement type="wholeTable" dxfId="48"/>
      <tableStyleElement type="headerRow" dxfId="47"/>
      <tableStyleElement type="secondRowStripe" dxfId="4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Majetok</a:t>
            </a:r>
          </a:p>
        </c:rich>
      </c:tx>
      <c:layout>
        <c:manualLayout>
          <c:xMode val="edge"/>
          <c:yMode val="edge"/>
          <c:x val="1.2538232720909868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318122697570812"/>
          <c:y val="0.17336401131676724"/>
          <c:w val="0.67404923791054305"/>
          <c:h val="0.797696765177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Súhrn!$C$2</c:f>
              <c:strCache>
                <c:ptCount val="1"/>
                <c:pt idx="0">
                  <c:v>Rok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(Majetok!$B$4:$B$9,Majetok!$B$13:$B$16,Majetok!$B$20)</c:f>
              <c:strCache>
                <c:ptCount val="11"/>
                <c:pt idx="0">
                  <c:v>Finančné prostriedky</c:v>
                </c:pt>
                <c:pt idx="1">
                  <c:v>Investície</c:v>
                </c:pt>
                <c:pt idx="2">
                  <c:v>Inventáre</c:v>
                </c:pt>
                <c:pt idx="3">
                  <c:v>Pohľadávky</c:v>
                </c:pt>
                <c:pt idx="4">
                  <c:v>Predplatené výdavky</c:v>
                </c:pt>
                <c:pt idx="5">
                  <c:v>Iné</c:v>
                </c:pt>
                <c:pt idx="6">
                  <c:v>Nehnuteľnosti a vybavenie</c:v>
                </c:pt>
                <c:pt idx="7">
                  <c:v>Vylepšenia na prenajatom majetku</c:v>
                </c:pt>
                <c:pt idx="8">
                  <c:v>Kapitál a iné investície</c:v>
                </c:pt>
                <c:pt idx="9">
                  <c:v>Znížené o akumulované odpisy</c:v>
                </c:pt>
                <c:pt idx="10">
                  <c:v>Goodwill</c:v>
                </c:pt>
              </c:strCache>
            </c:strRef>
          </c:cat>
          <c:val>
            <c:numRef>
              <c:f>(Majetok!$C$20,Majetok!$C$13:$C$16,Majetok!$C$4:$C$9)</c:f>
              <c:numCache>
                <c:formatCode>#,##0.00\ [$EUR]</c:formatCode>
                <c:ptCount val="11"/>
                <c:pt idx="0">
                  <c:v>150</c:v>
                </c:pt>
                <c:pt idx="1">
                  <c:v>2500</c:v>
                </c:pt>
                <c:pt idx="2">
                  <c:v>450</c:v>
                </c:pt>
                <c:pt idx="3">
                  <c:v>1250</c:v>
                </c:pt>
                <c:pt idx="4">
                  <c:v>545</c:v>
                </c:pt>
                <c:pt idx="5">
                  <c:v>1000</c:v>
                </c:pt>
                <c:pt idx="6">
                  <c:v>1500</c:v>
                </c:pt>
                <c:pt idx="7">
                  <c:v>650</c:v>
                </c:pt>
                <c:pt idx="8">
                  <c:v>150</c:v>
                </c:pt>
                <c:pt idx="9">
                  <c:v>1230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C-427F-AC9A-071D13E99426}"/>
            </c:ext>
          </c:extLst>
        </c:ser>
        <c:ser>
          <c:idx val="1"/>
          <c:order val="1"/>
          <c:tx>
            <c:strRef>
              <c:f>Súhrn!$D$2</c:f>
              <c:strCache>
                <c:ptCount val="1"/>
                <c:pt idx="0">
                  <c:v>Rok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(Majetok!$B$4:$B$9,Majetok!$B$13:$B$16,Majetok!$B$20)</c:f>
              <c:strCache>
                <c:ptCount val="11"/>
                <c:pt idx="0">
                  <c:v>Finančné prostriedky</c:v>
                </c:pt>
                <c:pt idx="1">
                  <c:v>Investície</c:v>
                </c:pt>
                <c:pt idx="2">
                  <c:v>Inventáre</c:v>
                </c:pt>
                <c:pt idx="3">
                  <c:v>Pohľadávky</c:v>
                </c:pt>
                <c:pt idx="4">
                  <c:v>Predplatené výdavky</c:v>
                </c:pt>
                <c:pt idx="5">
                  <c:v>Iné</c:v>
                </c:pt>
                <c:pt idx="6">
                  <c:v>Nehnuteľnosti a vybavenie</c:v>
                </c:pt>
                <c:pt idx="7">
                  <c:v>Vylepšenia na prenajatom majetku</c:v>
                </c:pt>
                <c:pt idx="8">
                  <c:v>Kapitál a iné investície</c:v>
                </c:pt>
                <c:pt idx="9">
                  <c:v>Znížené o akumulované odpisy</c:v>
                </c:pt>
                <c:pt idx="10">
                  <c:v>Goodwill</c:v>
                </c:pt>
              </c:strCache>
            </c:strRef>
          </c:cat>
          <c:val>
            <c:numRef>
              <c:f>(Majetok!$D$20,Majetok!$D$13:$D$16,Majetok!$D$4:$D$9)</c:f>
              <c:numCache>
                <c:formatCode>#,##0.00\ [$EUR]</c:formatCode>
                <c:ptCount val="11"/>
                <c:pt idx="0">
                  <c:v>190</c:v>
                </c:pt>
                <c:pt idx="1">
                  <c:v>2500</c:v>
                </c:pt>
                <c:pt idx="2">
                  <c:v>350</c:v>
                </c:pt>
                <c:pt idx="3">
                  <c:v>1600</c:v>
                </c:pt>
                <c:pt idx="4">
                  <c:v>1295</c:v>
                </c:pt>
                <c:pt idx="5">
                  <c:v>1700</c:v>
                </c:pt>
                <c:pt idx="6">
                  <c:v>2550</c:v>
                </c:pt>
                <c:pt idx="7">
                  <c:v>1250</c:v>
                </c:pt>
                <c:pt idx="8">
                  <c:v>230</c:v>
                </c:pt>
                <c:pt idx="9">
                  <c:v>950</c:v>
                </c:pt>
                <c:pt idx="1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C-427F-AC9A-071D13E99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06775480"/>
        <c:axId val="506775808"/>
      </c:barChart>
      <c:catAx>
        <c:axId val="506775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808"/>
        <c:crosses val="autoZero"/>
        <c:auto val="1"/>
        <c:lblAlgn val="ctr"/>
        <c:lblOffset val="100"/>
        <c:noMultiLvlLbl val="0"/>
      </c:catAx>
      <c:valAx>
        <c:axId val="5067758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775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855658598230779"/>
          <c:y val="1.1631046119235095E-2"/>
          <c:w val="0.24841652571206377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accent2"/>
                </a:solidFill>
                <a:effectLst/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Pasíva a vlastné imanie</a:t>
            </a:r>
          </a:p>
        </c:rich>
      </c:tx>
      <c:layout>
        <c:manualLayout>
          <c:xMode val="edge"/>
          <c:yMode val="edge"/>
          <c:x val="1.3441897540585192E-2"/>
          <c:y val="2.5974025974025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accent2"/>
              </a:solidFill>
              <a:effectLst/>
              <a:latin typeface="+mj-lt"/>
              <a:ea typeface=""/>
              <a:cs typeface="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446680276076601"/>
          <c:y val="0.18341036915840064"/>
          <c:w val="0.70742957130358708"/>
          <c:h val="0.76848041722057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Súhrn!$C$2</c:f>
              <c:strCache>
                <c:ptCount val="1"/>
                <c:pt idx="0">
                  <c:v>Rok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('Pasíva a vlastné imanie'!$B$4:$B$9,'Pasíva a vlastné imanie'!$B$13,'Pasíva a vlastné imanie'!$B$17:$B$18)</c:f>
              <c:strCache>
                <c:ptCount val="9"/>
                <c:pt idx="0">
                  <c:v>Záväzky</c:v>
                </c:pt>
                <c:pt idx="1">
                  <c:v>Akumulované mzdy</c:v>
                </c:pt>
                <c:pt idx="2">
                  <c:v>Akumulované kompenzácie</c:v>
                </c:pt>
                <c:pt idx="3">
                  <c:v>Splatné dane z príjmu</c:v>
                </c:pt>
                <c:pt idx="4">
                  <c:v>Výnosy z podielu</c:v>
                </c:pt>
                <c:pt idx="5">
                  <c:v>Iné</c:v>
                </c:pt>
                <c:pt idx="6">
                  <c:v>Splatná hypotéka</c:v>
                </c:pt>
                <c:pt idx="7">
                  <c:v>Investičný kapitál</c:v>
                </c:pt>
                <c:pt idx="8">
                  <c:v>Akumulované nerozdelené výnosy</c:v>
                </c:pt>
              </c:strCache>
            </c:strRef>
          </c:cat>
          <c:val>
            <c:numRef>
              <c:f>('Pasíva a vlastné imanie'!$C$17:$C$18,'Pasíva a vlastné imanie'!$C$13,'Pasíva a vlastné imanie'!$C$4:$C$9)</c:f>
              <c:numCache>
                <c:formatCode>#,##0.00\ [$EUR]</c:formatCode>
                <c:ptCount val="9"/>
                <c:pt idx="0">
                  <c:v>5500</c:v>
                </c:pt>
                <c:pt idx="1">
                  <c:v>500</c:v>
                </c:pt>
                <c:pt idx="2">
                  <c:v>1500</c:v>
                </c:pt>
                <c:pt idx="3">
                  <c:v>180</c:v>
                </c:pt>
                <c:pt idx="4">
                  <c:v>250</c:v>
                </c:pt>
                <c:pt idx="5">
                  <c:v>240</c:v>
                </c:pt>
                <c:pt idx="6">
                  <c:v>120</c:v>
                </c:pt>
                <c:pt idx="7">
                  <c:v>0</c:v>
                </c:pt>
                <c:pt idx="8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4-482D-817D-30AE983C480C}"/>
            </c:ext>
          </c:extLst>
        </c:ser>
        <c:ser>
          <c:idx val="1"/>
          <c:order val="1"/>
          <c:tx>
            <c:strRef>
              <c:f>Súhrn!$D$2</c:f>
              <c:strCache>
                <c:ptCount val="1"/>
                <c:pt idx="0">
                  <c:v>Rok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('Pasíva a vlastné imanie'!$B$4:$B$9,'Pasíva a vlastné imanie'!$B$13,'Pasíva a vlastné imanie'!$B$17:$B$18)</c:f>
              <c:strCache>
                <c:ptCount val="9"/>
                <c:pt idx="0">
                  <c:v>Záväzky</c:v>
                </c:pt>
                <c:pt idx="1">
                  <c:v>Akumulované mzdy</c:v>
                </c:pt>
                <c:pt idx="2">
                  <c:v>Akumulované kompenzácie</c:v>
                </c:pt>
                <c:pt idx="3">
                  <c:v>Splatné dane z príjmu</c:v>
                </c:pt>
                <c:pt idx="4">
                  <c:v>Výnosy z podielu</c:v>
                </c:pt>
                <c:pt idx="5">
                  <c:v>Iné</c:v>
                </c:pt>
                <c:pt idx="6">
                  <c:v>Splatná hypotéka</c:v>
                </c:pt>
                <c:pt idx="7">
                  <c:v>Investičný kapitál</c:v>
                </c:pt>
                <c:pt idx="8">
                  <c:v>Akumulované nerozdelené výnosy</c:v>
                </c:pt>
              </c:strCache>
            </c:strRef>
          </c:cat>
          <c:val>
            <c:numRef>
              <c:f>('Pasíva a vlastné imanie'!$D$17:$D$18,'Pasíva a vlastné imanie'!$D$13,'Pasíva a vlastné imanie'!$D$4:$D$9)</c:f>
              <c:numCache>
                <c:formatCode>#,##0.00\ [$EUR]</c:formatCode>
                <c:ptCount val="9"/>
                <c:pt idx="0">
                  <c:v>2500</c:v>
                </c:pt>
                <c:pt idx="1">
                  <c:v>650</c:v>
                </c:pt>
                <c:pt idx="2">
                  <c:v>1900</c:v>
                </c:pt>
                <c:pt idx="3">
                  <c:v>252</c:v>
                </c:pt>
                <c:pt idx="4">
                  <c:v>370</c:v>
                </c:pt>
                <c:pt idx="5">
                  <c:v>190</c:v>
                </c:pt>
                <c:pt idx="6">
                  <c:v>130</c:v>
                </c:pt>
                <c:pt idx="7">
                  <c:v>0</c:v>
                </c:pt>
                <c:pt idx="8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4-482D-817D-30AE983C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7355752"/>
        <c:axId val="417357392"/>
      </c:barChart>
      <c:catAx>
        <c:axId val="417355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7392"/>
        <c:crosses val="autoZero"/>
        <c:auto val="1"/>
        <c:lblAlgn val="ctr"/>
        <c:lblOffset val="100"/>
        <c:noMultiLvlLbl val="0"/>
      </c:catAx>
      <c:valAx>
        <c:axId val="417357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[$EUR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355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73132302906581"/>
          <c:y val="1.5960050448239425E-2"/>
          <c:w val="0.24808943326528629"/>
          <c:h val="7.6680539932508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4</xdr:col>
      <xdr:colOff>0</xdr:colOff>
      <xdr:row>19</xdr:row>
      <xdr:rowOff>0</xdr:rowOff>
    </xdr:to>
    <xdr:graphicFrame macro="">
      <xdr:nvGraphicFramePr>
        <xdr:cNvPr id="5" name="Graf 4" descr="Graf majetku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4</xdr:col>
      <xdr:colOff>0</xdr:colOff>
      <xdr:row>31</xdr:row>
      <xdr:rowOff>0</xdr:rowOff>
    </xdr:to>
    <xdr:graphicFrame macro="">
      <xdr:nvGraphicFramePr>
        <xdr:cNvPr id="7" name="Graf 6" descr="Pasíva a vlastný majeto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0</xdr:row>
      <xdr:rowOff>1322306</xdr:rowOff>
    </xdr:to>
    <xdr:pic>
      <xdr:nvPicPr>
        <xdr:cNvPr id="6" name="Obrázok 5" descr="Abstraktný obrázok" title="Pruh 1">
          <a:extLst>
            <a:ext uri="{FF2B5EF4-FFF2-40B4-BE49-F238E27FC236}">
              <a16:creationId xmlns:a16="http://schemas.microsoft.com/office/drawing/2014/main" id="{2187BC33-9002-4060-A77F-5837210A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6294120" cy="132230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306941</xdr:rowOff>
    </xdr:from>
    <xdr:to>
      <xdr:col>3</xdr:col>
      <xdr:colOff>847725</xdr:colOff>
      <xdr:row>0</xdr:row>
      <xdr:rowOff>1253726</xdr:rowOff>
    </xdr:to>
    <xdr:sp macro="" textlink="">
      <xdr:nvSpPr>
        <xdr:cNvPr id="8" name="Textové pole 1" descr="Súvaha" title="Nadpis 1">
          <a:extLst>
            <a:ext uri="{FF2B5EF4-FFF2-40B4-BE49-F238E27FC236}">
              <a16:creationId xmlns:a16="http://schemas.microsoft.com/office/drawing/2014/main" id="{529D1A66-1E7D-4896-9776-F87F93757AFE}"/>
            </a:ext>
          </a:extLst>
        </xdr:cNvPr>
        <xdr:cNvSpPr txBox="1"/>
      </xdr:nvSpPr>
      <xdr:spPr>
        <a:xfrm>
          <a:off x="152400" y="306941"/>
          <a:ext cx="5678805" cy="94678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k" sz="2000">
              <a:solidFill>
                <a:schemeClr val="bg1"/>
              </a:solidFill>
              <a:latin typeface="Constantia" panose="02030602050306030303" pitchFamily="18" charset="0"/>
            </a:rPr>
            <a:t>Súvaha</a:t>
          </a:r>
        </a:p>
        <a:p>
          <a:pPr marL="0" algn="l" rtl="0"/>
          <a:r>
            <a:rPr lang="sk" sz="20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Názov spoločnosti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Obrázok 1" descr="Abstraktný obrázok" title="Pruh 1">
          <a:extLst>
            <a:ext uri="{FF2B5EF4-FFF2-40B4-BE49-F238E27FC236}">
              <a16:creationId xmlns:a16="http://schemas.microsoft.com/office/drawing/2014/main" id="{DB30E036-49BD-4193-A5FF-4E0320561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xtové pole 1" descr="Súvaha" title="Nadpis 1">
          <a:extLst>
            <a:ext uri="{FF2B5EF4-FFF2-40B4-BE49-F238E27FC236}">
              <a16:creationId xmlns:a16="http://schemas.microsoft.com/office/drawing/2014/main" id="{5FEBD333-2AD9-4CE2-A0B1-5100FBD546B1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k" sz="2000">
              <a:solidFill>
                <a:schemeClr val="bg1"/>
              </a:solidFill>
              <a:latin typeface="Constantia" panose="02030602050306030303" pitchFamily="18" charset="0"/>
            </a:rPr>
            <a:t>Majetok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0</xdr:colOff>
      <xdr:row>1</xdr:row>
      <xdr:rowOff>0</xdr:rowOff>
    </xdr:to>
    <xdr:pic>
      <xdr:nvPicPr>
        <xdr:cNvPr id="2" name="Obrázok 1" descr="Abstraktný obrázok" title="Pruh 1">
          <a:extLst>
            <a:ext uri="{FF2B5EF4-FFF2-40B4-BE49-F238E27FC236}">
              <a16:creationId xmlns:a16="http://schemas.microsoft.com/office/drawing/2014/main" id="{B17AEE54-0A1B-41E0-B53A-9F155DF2E2F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0" y="0"/>
          <a:ext cx="6294120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</xdr:rowOff>
    </xdr:from>
    <xdr:to>
      <xdr:col>3</xdr:col>
      <xdr:colOff>847725</xdr:colOff>
      <xdr:row>0</xdr:row>
      <xdr:rowOff>563881</xdr:rowOff>
    </xdr:to>
    <xdr:sp macro="" textlink="">
      <xdr:nvSpPr>
        <xdr:cNvPr id="3" name="Textové pole 1" descr="Súvaha" title="Nadpis 1">
          <a:extLst>
            <a:ext uri="{FF2B5EF4-FFF2-40B4-BE49-F238E27FC236}">
              <a16:creationId xmlns:a16="http://schemas.microsoft.com/office/drawing/2014/main" id="{E39FB8D0-54E5-404A-A67E-ECCE7C758A3D}"/>
            </a:ext>
          </a:extLst>
        </xdr:cNvPr>
        <xdr:cNvSpPr txBox="1"/>
      </xdr:nvSpPr>
      <xdr:spPr>
        <a:xfrm>
          <a:off x="152400" y="1"/>
          <a:ext cx="5678805" cy="563880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sk" sz="2000">
              <a:solidFill>
                <a:schemeClr val="bg1"/>
              </a:solidFill>
              <a:latin typeface="Constantia" panose="02030602050306030303" pitchFamily="18" charset="0"/>
            </a:rPr>
            <a:t>Pasíva a vlastné imanie</a:t>
          </a:r>
          <a:endParaRPr lang="en-US" sz="2000">
            <a:solidFill>
              <a:schemeClr val="tx2">
                <a:lumMod val="20000"/>
                <a:lumOff val="80000"/>
              </a:schemeClr>
            </a:solidFill>
            <a:latin typeface="Constantia" panose="02030602050306030303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uľka_Súhrn" displayName="Tabuľka_Súhrn" ref="B4:D7" totalsRowShown="0">
  <tableColumns count="3">
    <tableColumn id="1" xr3:uid="{00000000-0010-0000-0000-000001000000}" name="Súhrnná súvaha" dataDxfId="45"/>
    <tableColumn id="2" xr3:uid="{00000000-0010-0000-0000-000002000000}" name="Rok 1" dataDxfId="44"/>
    <tableColumn id="3" xr3:uid="{00000000-0010-0000-0000-000003000000}" name="Rok 2" dataDxfId="43"/>
  </tableColumns>
  <tableStyleInfo name="Podniková tabuľk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ľka_KrátkodobýMajetok" displayName="Tabuľka_KrátkodobýMajetok" ref="B3:D10" totalsRowCount="1" headerRowDxfId="42" dataDxfId="41" totalsRowDxfId="40">
  <tableColumns count="3">
    <tableColumn id="1" xr3:uid="{00000000-0010-0000-0100-000001000000}" name="Krátkodobý majetok" totalsRowLabel="Krátkodobý majetok spolu" dataDxfId="39" totalsRowDxfId="38"/>
    <tableColumn id="2" xr3:uid="{00000000-0010-0000-0100-000002000000}" name="Rok 1" totalsRowFunction="sum" dataDxfId="37" totalsRowDxfId="36"/>
    <tableColumn id="3" xr3:uid="{00000000-0010-0000-0100-000003000000}" name="Rok 2" totalsRowFunction="sum" dataDxfId="35" totalsRowDxfId="34"/>
  </tableColumns>
  <tableStyleInfo name="Podniková tabuľka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uľka_DlhodobýMajetok" displayName="Tabuľka_DlhodobýMajetok" ref="B12:D17" totalsRowCount="1" totalsRowDxfId="33">
  <tableColumns count="3">
    <tableColumn id="1" xr3:uid="{00000000-0010-0000-0200-000001000000}" name="Dlhodobé aktíva" totalsRowLabel="Dlhodobý majetok spolu" dataDxfId="32" totalsRowDxfId="31"/>
    <tableColumn id="2" xr3:uid="{00000000-0010-0000-0200-000002000000}" name="Rok 1" totalsRowFunction="sum" dataDxfId="30" totalsRowDxfId="29"/>
    <tableColumn id="3" xr3:uid="{00000000-0010-0000-0200-000003000000}" name="Rok 2" totalsRowFunction="sum" dataDxfId="28" totalsRowDxfId="27"/>
  </tableColumns>
  <tableStyleInfo name="Podniková tabuľka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uľka_InýMajetok" displayName="Tabuľka_InýMajetok" ref="B19:D21" totalsRowCount="1" totalsRowDxfId="26">
  <tableColumns count="3">
    <tableColumn id="1" xr3:uid="{00000000-0010-0000-0300-000001000000}" name="Iný majetok" totalsRowLabel="Iný majetok spolu" dataDxfId="25" totalsRowDxfId="24"/>
    <tableColumn id="2" xr3:uid="{00000000-0010-0000-0300-000002000000}" name="Rok 1" totalsRowFunction="sum" dataDxfId="23" totalsRowDxfId="22"/>
    <tableColumn id="3" xr3:uid="{00000000-0010-0000-0300-000003000000}" name="Rok 2" totalsRowFunction="sum" dataDxfId="21" totalsRowDxfId="20"/>
  </tableColumns>
  <tableStyleInfo name="Podniková tabuľka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uľka_KrátkodobéZáväzky" displayName="Tabuľka_KrátkodobéZáväzky" ref="B3:D10" totalsRowCount="1" totalsRowDxfId="19">
  <tableColumns count="3">
    <tableColumn id="1" xr3:uid="{00000000-0010-0000-0400-000001000000}" name="Krátkodobé záväzky" totalsRowLabel="Krátkodobé záväzky spolu" dataDxfId="18" totalsRowDxfId="17"/>
    <tableColumn id="2" xr3:uid="{00000000-0010-0000-0400-000002000000}" name="Rok 1" totalsRowFunction="sum" dataDxfId="16" totalsRowDxfId="15"/>
    <tableColumn id="3" xr3:uid="{00000000-0010-0000-0400-000003000000}" name="Rok 2" totalsRowFunction="sum" dataDxfId="14" totalsRowDxfId="13"/>
  </tableColumns>
  <tableStyleInfo name="Podniková tabuľka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uľka_DlhodobéZáväzky" displayName="Tabuľka_DlhodobéZáväzky" ref="B12:D14" totalsRowCount="1" totalsRowDxfId="12">
  <tableColumns count="3">
    <tableColumn id="1" xr3:uid="{00000000-0010-0000-0500-000001000000}" name="Dlhodobé záväzky:" totalsRowLabel="Dlhodobé záväzky spolu" dataDxfId="11" totalsRowDxfId="10"/>
    <tableColumn id="2" xr3:uid="{00000000-0010-0000-0500-000002000000}" name="Rok 1" totalsRowFunction="sum" dataDxfId="9" totalsRowDxfId="8"/>
    <tableColumn id="3" xr3:uid="{00000000-0010-0000-0500-000003000000}" name="Rok 2" totalsRowFunction="sum" dataDxfId="7" totalsRowDxfId="6"/>
  </tableColumns>
  <tableStyleInfo name="Podniková tabuľka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6000000}" name="Tabuľka_VlastnéImanie" displayName="Tabuľka_VlastnéImanie" ref="B16:D19" totalsRowCount="1">
  <tableColumns count="3">
    <tableColumn id="1" xr3:uid="{00000000-0010-0000-0600-000001000000}" name="Vlastné imanie" totalsRowLabel="Vlastné imanie spolu" dataDxfId="5" totalsRowDxfId="4"/>
    <tableColumn id="2" xr3:uid="{00000000-0010-0000-0600-000002000000}" name="Rok 1" totalsRowFunction="sum" dataDxfId="3" totalsRowDxfId="2"/>
    <tableColumn id="3" xr3:uid="{00000000-0010-0000-0600-000003000000}" name="Rok 2" totalsRowFunction="sum" dataDxfId="1" totalsRowDxfId="0"/>
  </tableColumns>
  <tableStyleInfo name="Podniková tabuľka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1"/>
  <sheetViews>
    <sheetView showGridLines="0" tabSelected="1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5" width="1.88671875" style="1" customWidth="1"/>
    <col min="6" max="16384" width="8.88671875" style="1"/>
  </cols>
  <sheetData>
    <row r="1" spans="2:5" ht="105.6" customHeight="1" x14ac:dyDescent="0.3">
      <c r="E1" s="1" t="s">
        <v>6</v>
      </c>
    </row>
    <row r="2" spans="2:5" ht="25.5" customHeight="1" x14ac:dyDescent="0.3">
      <c r="B2" s="2"/>
      <c r="C2" s="9" t="str">
        <f ca="1">"Rok " &amp; YEAR(TODAY())-1</f>
        <v>Rok 2018</v>
      </c>
      <c r="D2" s="9" t="str">
        <f ca="1">"Rok " &amp; YEAR(TODAY())</f>
        <v>Rok 2019</v>
      </c>
    </row>
    <row r="3" spans="2:5" ht="9" customHeight="1" x14ac:dyDescent="0.3"/>
    <row r="4" spans="2:5" ht="21" customHeight="1" x14ac:dyDescent="0.3">
      <c r="B4" s="12" t="s">
        <v>0</v>
      </c>
      <c r="C4" s="3" t="s">
        <v>4</v>
      </c>
      <c r="D4" s="4" t="s">
        <v>5</v>
      </c>
    </row>
    <row r="5" spans="2:5" ht="21" customHeight="1" x14ac:dyDescent="0.3">
      <c r="B5" s="5" t="s">
        <v>1</v>
      </c>
      <c r="C5" s="17">
        <f>Tabuľka_KrátkodobýMajetok[[#Totals],[Rok 1]]+Tabuľka_DlhodobýMajetok[[#Totals],[Rok 1]]+Tabuľka_InýMajetok[[#Totals],[Rok 1]]</f>
        <v>9545</v>
      </c>
      <c r="D5" s="17">
        <f>Tabuľka_KrátkodobýMajetok[[#Totals],[Rok 2]]+Tabuľka_DlhodobýMajetok[[#Totals],[Rok 2]]+Tabuľka_InýMajetok[[#Totals],[Rok 2]]</f>
        <v>12735</v>
      </c>
    </row>
    <row r="6" spans="2:5" ht="21" customHeight="1" x14ac:dyDescent="0.3">
      <c r="B6" s="8" t="s">
        <v>2</v>
      </c>
      <c r="C6" s="18">
        <f>Tabuľka_KrátkodobéZáväzky[[#Totals],[Rok 1]]+Tabuľka_DlhodobéZáväzky[[#Totals],[Rok 1]]+Tabuľka_VlastnéImanie[[#Totals],[Rok 1]]</f>
        <v>8540</v>
      </c>
      <c r="D6" s="18">
        <f>Tabuľka_KrátkodobéZáväzky[[#Totals],[Rok 2]]+Tabuľka_DlhodobéZáväzky[[#Totals],[Rok 2]]+Tabuľka_VlastnéImanie[[#Totals],[Rok 2]]</f>
        <v>6227</v>
      </c>
    </row>
    <row r="7" spans="2:5" ht="21" customHeight="1" x14ac:dyDescent="0.3">
      <c r="B7" s="7" t="s">
        <v>3</v>
      </c>
      <c r="C7" s="19">
        <f>C5-C6</f>
        <v>1005</v>
      </c>
      <c r="D7" s="19">
        <f>D5-D6</f>
        <v>6508</v>
      </c>
    </row>
    <row r="19" ht="12" customHeight="1" x14ac:dyDescent="0.3"/>
    <row r="31" ht="12" customHeight="1" x14ac:dyDescent="0.3"/>
  </sheetData>
  <dataValidations count="4">
    <dataValidation allowBlank="1" showInputMessage="1" showErrorMessage="1" promptTitle="Súvaha" prompt="Do bunky C2 zadajte predchádzajúci rok a do bunky D2 zadajte súčasný rok. _x000a__x000a_zadajte podrobnosti o majetku, pasívach a vlastnom imaní na nasledujúcich kartách. Na tejto karte sa automaticky aktualizujú súhrnné zostatky a koncoročné grafy._x000a_" sqref="A1" xr:uid="{00000000-0002-0000-0000-000000000000}"/>
    <dataValidation allowBlank="1" showInputMessage="1" showErrorMessage="1" prompt="Do tejto bunky zadajte predchádzajúci rok" sqref="C2" xr:uid="{00000000-0002-0000-0000-000001000000}"/>
    <dataValidation allowBlank="1" showInputMessage="1" showErrorMessage="1" prompt="Do tejto bunky zadajte súčasný rok" sqref="D2" xr:uid="{00000000-0002-0000-0000-000002000000}"/>
    <dataValidation allowBlank="1" showInputMessage="1" showErrorMessage="1" prompt="Táto tabuľka sa automaticky aktualizuje z údajov v kartách majetok, pasíva a vlastné imanie." sqref="B4" xr:uid="{00000000-0002-0000-0000-000003000000}"/>
  </dataValidations>
  <printOptions horizontalCentered="1"/>
  <pageMargins left="0.7" right="0.7" top="0.75" bottom="0.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1"/>
  <sheetViews>
    <sheetView showGridLines="0" showRowColHeaders="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9" width="1.88671875" style="1" customWidth="1"/>
    <col min="10" max="16384" width="8.88671875" style="1"/>
  </cols>
  <sheetData>
    <row r="1" spans="2:5" ht="45" customHeight="1" x14ac:dyDescent="0.4">
      <c r="B1" s="13"/>
      <c r="C1" s="14"/>
      <c r="D1" s="14"/>
      <c r="E1" s="1" t="s">
        <v>6</v>
      </c>
    </row>
    <row r="2" spans="2:5" ht="21" customHeight="1" x14ac:dyDescent="0.3">
      <c r="C2" s="11" t="str">
        <f ca="1">Predchádzajúci_Rok</f>
        <v>Rok 2018</v>
      </c>
      <c r="D2" s="11" t="str">
        <f ca="1">Súčasný_Rok</f>
        <v>Rok 2019</v>
      </c>
    </row>
    <row r="3" spans="2:5" ht="21" customHeight="1" x14ac:dyDescent="0.3">
      <c r="B3" s="12" t="s">
        <v>7</v>
      </c>
      <c r="C3" s="3" t="s">
        <v>4</v>
      </c>
      <c r="D3" s="4" t="s">
        <v>5</v>
      </c>
    </row>
    <row r="4" spans="2:5" ht="21" customHeight="1" x14ac:dyDescent="0.3">
      <c r="B4" s="5" t="s">
        <v>8</v>
      </c>
      <c r="C4" s="17">
        <v>1000</v>
      </c>
      <c r="D4" s="17">
        <v>1700</v>
      </c>
    </row>
    <row r="5" spans="2:5" ht="21" customHeight="1" x14ac:dyDescent="0.3">
      <c r="B5" s="5" t="s">
        <v>9</v>
      </c>
      <c r="C5" s="17">
        <v>1500</v>
      </c>
      <c r="D5" s="17">
        <v>2550</v>
      </c>
    </row>
    <row r="6" spans="2:5" ht="21" customHeight="1" x14ac:dyDescent="0.3">
      <c r="B6" s="5" t="s">
        <v>10</v>
      </c>
      <c r="C6" s="17">
        <v>650</v>
      </c>
      <c r="D6" s="17">
        <v>1250</v>
      </c>
    </row>
    <row r="7" spans="2:5" ht="21" customHeight="1" x14ac:dyDescent="0.3">
      <c r="B7" s="5" t="s">
        <v>11</v>
      </c>
      <c r="C7" s="17">
        <v>150</v>
      </c>
      <c r="D7" s="17">
        <v>230</v>
      </c>
    </row>
    <row r="8" spans="2:5" ht="21" customHeight="1" x14ac:dyDescent="0.3">
      <c r="B8" s="5" t="s">
        <v>12</v>
      </c>
      <c r="C8" s="17">
        <v>1230</v>
      </c>
      <c r="D8" s="17">
        <v>950</v>
      </c>
    </row>
    <row r="9" spans="2:5" ht="21" customHeight="1" x14ac:dyDescent="0.3">
      <c r="B9" s="5" t="s">
        <v>13</v>
      </c>
      <c r="C9" s="17">
        <v>120</v>
      </c>
      <c r="D9" s="17">
        <v>120</v>
      </c>
    </row>
    <row r="10" spans="2:5" ht="21" customHeight="1" x14ac:dyDescent="0.3">
      <c r="B10" s="6" t="s">
        <v>14</v>
      </c>
      <c r="C10" s="20">
        <f>SUBTOTAL(109,Tabuľka_KrátkodobýMajetok[Rok 1])</f>
        <v>4650</v>
      </c>
      <c r="D10" s="20">
        <f>SUBTOTAL(109,Tabuľka_KrátkodobýMajetok[Rok 2])</f>
        <v>6800</v>
      </c>
    </row>
    <row r="12" spans="2:5" ht="21" customHeight="1" x14ac:dyDescent="0.3">
      <c r="B12" s="12" t="s">
        <v>15</v>
      </c>
      <c r="C12" s="3" t="s">
        <v>4</v>
      </c>
      <c r="D12" s="4" t="s">
        <v>5</v>
      </c>
    </row>
    <row r="13" spans="2:5" ht="21" customHeight="1" x14ac:dyDescent="0.3">
      <c r="B13" s="5" t="s">
        <v>16</v>
      </c>
      <c r="C13" s="17">
        <v>2500</v>
      </c>
      <c r="D13" s="17">
        <v>2500</v>
      </c>
    </row>
    <row r="14" spans="2:5" ht="21" customHeight="1" x14ac:dyDescent="0.3">
      <c r="B14" s="5" t="s">
        <v>17</v>
      </c>
      <c r="C14" s="17">
        <v>450</v>
      </c>
      <c r="D14" s="17">
        <v>350</v>
      </c>
    </row>
    <row r="15" spans="2:5" ht="21" customHeight="1" x14ac:dyDescent="0.3">
      <c r="B15" s="5" t="s">
        <v>18</v>
      </c>
      <c r="C15" s="17">
        <v>1250</v>
      </c>
      <c r="D15" s="17">
        <v>1600</v>
      </c>
    </row>
    <row r="16" spans="2:5" ht="21" customHeight="1" x14ac:dyDescent="0.3">
      <c r="B16" s="5" t="s">
        <v>19</v>
      </c>
      <c r="C16" s="17">
        <v>545</v>
      </c>
      <c r="D16" s="17">
        <v>1295</v>
      </c>
    </row>
    <row r="17" spans="2:4" ht="21" customHeight="1" x14ac:dyDescent="0.3">
      <c r="B17" s="7" t="s">
        <v>20</v>
      </c>
      <c r="C17" s="19">
        <f>SUBTOTAL(109,Tabuľka_DlhodobýMajetok[Rok 1])</f>
        <v>4745</v>
      </c>
      <c r="D17" s="19">
        <f>SUBTOTAL(109,Tabuľka_DlhodobýMajetok[Rok 2])</f>
        <v>5745</v>
      </c>
    </row>
    <row r="19" spans="2:4" ht="21" customHeight="1" x14ac:dyDescent="0.3">
      <c r="B19" s="12" t="s">
        <v>21</v>
      </c>
      <c r="C19" s="3" t="s">
        <v>4</v>
      </c>
      <c r="D19" s="4" t="s">
        <v>5</v>
      </c>
    </row>
    <row r="20" spans="2:4" ht="21" customHeight="1" x14ac:dyDescent="0.3">
      <c r="B20" s="5" t="s">
        <v>22</v>
      </c>
      <c r="C20" s="17">
        <v>150</v>
      </c>
      <c r="D20" s="17">
        <v>190</v>
      </c>
    </row>
    <row r="21" spans="2:4" ht="21" customHeight="1" x14ac:dyDescent="0.3">
      <c r="B21" s="7" t="s">
        <v>23</v>
      </c>
      <c r="C21" s="19">
        <f>SUBTOTAL(109,Tabuľka_InýMajetok[Rok 1])</f>
        <v>150</v>
      </c>
      <c r="D21" s="19">
        <f>SUBTOTAL(109,Tabuľka_InýMajetok[Rok 2])</f>
        <v>190</v>
      </c>
    </row>
  </sheetData>
  <dataValidations count="2">
    <dataValidation allowBlank="1" showInputMessage="1" showErrorMessage="1" prompt="Bunka sa automaticky aktualizuje z karty Súhrn." sqref="C2:D2" xr:uid="{00000000-0002-0000-0100-000000000000}"/>
    <dataValidation allowBlank="1" showInputMessage="1" showErrorMessage="1" prompt="Na tejto karte zadajte krátkodobý majetok, dlhodobý majetok a iný majetok" sqref="A1" xr:uid="{00000000-0002-0000-01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9"/>
  <sheetViews>
    <sheetView showGridLines="0" showRowColHeaders="0" zoomScaleNormal="100" workbookViewId="0"/>
  </sheetViews>
  <sheetFormatPr defaultColWidth="8.88671875" defaultRowHeight="21" customHeight="1" x14ac:dyDescent="0.3"/>
  <cols>
    <col min="1" max="1" width="1.88671875" style="1" customWidth="1"/>
    <col min="2" max="2" width="38.88671875" style="1" customWidth="1"/>
    <col min="3" max="3" width="18.88671875" style="1" customWidth="1"/>
    <col min="4" max="4" width="17.44140625" style="1" customWidth="1"/>
    <col min="5" max="10" width="1.88671875" style="1" customWidth="1"/>
    <col min="11" max="16384" width="8.88671875" style="1"/>
  </cols>
  <sheetData>
    <row r="1" spans="2:5" ht="45" customHeight="1" x14ac:dyDescent="0.4">
      <c r="B1" s="15"/>
      <c r="C1" s="16"/>
      <c r="D1" s="16"/>
      <c r="E1" s="1" t="s">
        <v>6</v>
      </c>
    </row>
    <row r="2" spans="2:5" ht="21" customHeight="1" x14ac:dyDescent="0.3">
      <c r="C2" s="10" t="str">
        <f ca="1">Predchádzajúci_Rok</f>
        <v>Rok 2018</v>
      </c>
      <c r="D2" s="10" t="str">
        <f ca="1">Súčasný_Rok</f>
        <v>Rok 2019</v>
      </c>
    </row>
    <row r="3" spans="2:5" ht="21" customHeight="1" x14ac:dyDescent="0.3">
      <c r="B3" s="12" t="s">
        <v>24</v>
      </c>
      <c r="C3" s="3" t="s">
        <v>4</v>
      </c>
      <c r="D3" s="4" t="s">
        <v>5</v>
      </c>
    </row>
    <row r="4" spans="2:5" ht="21" customHeight="1" x14ac:dyDescent="0.3">
      <c r="B4" s="5" t="s">
        <v>25</v>
      </c>
      <c r="C4" s="17">
        <v>180</v>
      </c>
      <c r="D4" s="17">
        <v>252</v>
      </c>
    </row>
    <row r="5" spans="2:5" ht="21" customHeight="1" x14ac:dyDescent="0.3">
      <c r="B5" s="5" t="s">
        <v>26</v>
      </c>
      <c r="C5" s="17">
        <v>250</v>
      </c>
      <c r="D5" s="17">
        <v>370</v>
      </c>
    </row>
    <row r="6" spans="2:5" ht="21" customHeight="1" x14ac:dyDescent="0.3">
      <c r="B6" s="5" t="s">
        <v>27</v>
      </c>
      <c r="C6" s="17">
        <v>240</v>
      </c>
      <c r="D6" s="17">
        <v>190</v>
      </c>
    </row>
    <row r="7" spans="2:5" ht="21" customHeight="1" x14ac:dyDescent="0.3">
      <c r="B7" s="5" t="s">
        <v>28</v>
      </c>
      <c r="C7" s="17">
        <v>120</v>
      </c>
      <c r="D7" s="17">
        <v>130</v>
      </c>
    </row>
    <row r="8" spans="2:5" ht="21" customHeight="1" x14ac:dyDescent="0.3">
      <c r="B8" s="5" t="s">
        <v>29</v>
      </c>
      <c r="C8" s="17">
        <v>0</v>
      </c>
      <c r="D8" s="17">
        <v>0</v>
      </c>
    </row>
    <row r="9" spans="2:5" ht="21" customHeight="1" x14ac:dyDescent="0.3">
      <c r="B9" s="5" t="s">
        <v>13</v>
      </c>
      <c r="C9" s="17">
        <v>250</v>
      </c>
      <c r="D9" s="17">
        <v>235</v>
      </c>
    </row>
    <row r="10" spans="2:5" ht="21" customHeight="1" x14ac:dyDescent="0.3">
      <c r="B10" s="7" t="s">
        <v>30</v>
      </c>
      <c r="C10" s="19">
        <f>SUBTOTAL(109,Tabuľka_KrátkodobéZáväzky[Rok 1])</f>
        <v>1040</v>
      </c>
      <c r="D10" s="19">
        <f>SUBTOTAL(109,Tabuľka_KrátkodobéZáväzky[Rok 2])</f>
        <v>1177</v>
      </c>
    </row>
    <row r="12" spans="2:5" ht="21" customHeight="1" x14ac:dyDescent="0.3">
      <c r="B12" s="12" t="s">
        <v>31</v>
      </c>
      <c r="C12" s="3" t="s">
        <v>4</v>
      </c>
      <c r="D12" s="4" t="s">
        <v>5</v>
      </c>
    </row>
    <row r="13" spans="2:5" ht="21" customHeight="1" x14ac:dyDescent="0.3">
      <c r="B13" s="5" t="s">
        <v>32</v>
      </c>
      <c r="C13" s="17">
        <v>1500</v>
      </c>
      <c r="D13" s="17">
        <v>1900</v>
      </c>
    </row>
    <row r="14" spans="2:5" ht="21" customHeight="1" x14ac:dyDescent="0.3">
      <c r="B14" s="7" t="s">
        <v>33</v>
      </c>
      <c r="C14" s="19">
        <f>SUBTOTAL(109,Tabuľka_DlhodobéZáväzky[Rok 1])</f>
        <v>1500</v>
      </c>
      <c r="D14" s="19">
        <f>SUBTOTAL(109,Tabuľka_DlhodobéZáväzky[Rok 2])</f>
        <v>1900</v>
      </c>
    </row>
    <row r="16" spans="2:5" ht="21" customHeight="1" x14ac:dyDescent="0.3">
      <c r="B16" s="12" t="s">
        <v>34</v>
      </c>
      <c r="C16" s="3" t="s">
        <v>4</v>
      </c>
      <c r="D16" s="4" t="s">
        <v>5</v>
      </c>
    </row>
    <row r="17" spans="2:4" ht="21" customHeight="1" x14ac:dyDescent="0.3">
      <c r="B17" s="5" t="s">
        <v>35</v>
      </c>
      <c r="C17" s="17">
        <v>5500</v>
      </c>
      <c r="D17" s="17">
        <v>2500</v>
      </c>
    </row>
    <row r="18" spans="2:4" ht="21" customHeight="1" x14ac:dyDescent="0.3">
      <c r="B18" s="5" t="s">
        <v>36</v>
      </c>
      <c r="C18" s="17">
        <v>500</v>
      </c>
      <c r="D18" s="17">
        <v>650</v>
      </c>
    </row>
    <row r="19" spans="2:4" ht="21" customHeight="1" x14ac:dyDescent="0.3">
      <c r="B19" s="7" t="s">
        <v>37</v>
      </c>
      <c r="C19" s="19">
        <f>SUBTOTAL(109,Tabuľka_VlastnéImanie[Rok 1])</f>
        <v>6000</v>
      </c>
      <c r="D19" s="19">
        <f>SUBTOTAL(109,Tabuľka_VlastnéImanie[Rok 2])</f>
        <v>3150</v>
      </c>
    </row>
  </sheetData>
  <dataValidations count="2">
    <dataValidation allowBlank="1" showInputMessage="1" showErrorMessage="1" prompt="Bunka sa automaticky aktualizuje z karty Súhrn." sqref="C2:D2" xr:uid="{00000000-0002-0000-0200-000000000000}"/>
    <dataValidation allowBlank="1" showInputMessage="1" showErrorMessage="1" prompt="Na tejto karte zadajte krátkodobé záväzky, dlhodobé záväzky a podrobností o vlastnom imaní" sqref="A1" xr:uid="{00000000-0002-0000-0200-000001000000}"/>
  </dataValidations>
  <printOptions horizontalCentered="1"/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8C893-941E-4E59-871D-C8899FD1A6B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F4DDB1-758E-4141-9C96-BD2A23C76E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Súhrn</vt:lpstr>
      <vt:lpstr>Majetok</vt:lpstr>
      <vt:lpstr>Pasíva a vlastné imanie</vt:lpstr>
      <vt:lpstr>Predchádzajúci_Rok</vt:lpstr>
      <vt:lpstr>Súčasný_Rok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2019-07-12T07:11:50Z</dcterms:created>
  <dcterms:modified xsi:type="dcterms:W3CDTF">2019-07-12T07:11:50Z</dcterms:modified>
</cp:coreProperties>
</file>