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tables/table1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3"/>
  <workbookPr/>
  <mc:AlternateContent xmlns:mc="http://schemas.openxmlformats.org/markup-compatibility/2006">
    <mc:Choice Requires="x15">
      <x15ac:absPath xmlns:x15ac="http://schemas.microsoft.com/office/spreadsheetml/2010/11/ac" url="C:\Users\admin\Desktop\sk-SK\"/>
    </mc:Choice>
  </mc:AlternateContent>
  <bookViews>
    <workbookView xWindow="-120" yWindow="-120" windowWidth="28740" windowHeight="16125" xr2:uid="{00000000-000D-0000-FFFF-FFFF00000000}"/>
  </bookViews>
  <sheets>
    <sheet name="Začíname" sheetId="5" r:id="rId1"/>
    <sheet name="Výdavky" sheetId="1" r:id="rId2"/>
    <sheet name="Príjmy" sheetId="2" r:id="rId3"/>
    <sheet name="Súhrn ziskov a strát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19" i="1"/>
  <c r="H11" i="1"/>
  <c r="D32" i="1"/>
  <c r="D25" i="1"/>
  <c r="D11" i="1"/>
  <c r="B1" i="3" l="1"/>
  <c r="B1" i="2"/>
  <c r="C32" i="1" l="1"/>
  <c r="G24" i="1"/>
  <c r="C25" i="1"/>
  <c r="G19" i="1"/>
  <c r="C19" i="1"/>
  <c r="D19" i="1"/>
  <c r="G11" i="1"/>
  <c r="C11" i="1"/>
  <c r="H4" i="1" l="1"/>
  <c r="D6" i="3" s="1"/>
  <c r="G4" i="1"/>
  <c r="C6" i="3" s="1"/>
  <c r="F7" i="2"/>
  <c r="F8" i="2"/>
  <c r="F9" i="2"/>
  <c r="F13" i="2"/>
  <c r="F14" i="2"/>
  <c r="F15" i="2"/>
  <c r="F19" i="2"/>
  <c r="F20" i="2"/>
  <c r="F21" i="2"/>
  <c r="F25" i="2"/>
  <c r="F26" i="2"/>
  <c r="F27" i="2"/>
  <c r="F28" i="2"/>
  <c r="G7" i="2"/>
  <c r="G8" i="2"/>
  <c r="G9" i="2"/>
  <c r="G13" i="2"/>
  <c r="G14" i="2"/>
  <c r="G15" i="2"/>
  <c r="G19" i="2"/>
  <c r="G20" i="2"/>
  <c r="G21" i="2"/>
  <c r="G25" i="2"/>
  <c r="G26" i="2"/>
  <c r="G27" i="2"/>
  <c r="G28" i="2"/>
  <c r="G29" i="2" l="1"/>
  <c r="F22" i="2"/>
  <c r="F29" i="2"/>
  <c r="G22" i="2"/>
  <c r="G16" i="2"/>
  <c r="F16" i="2"/>
  <c r="F10" i="2"/>
  <c r="G10" i="2"/>
  <c r="G4" i="2" l="1"/>
  <c r="D5" i="3" s="1"/>
  <c r="F4" i="2"/>
  <c r="C5" i="3" s="1"/>
  <c r="C8" i="3" s="1"/>
  <c r="D8" i="3" l="1"/>
</calcChain>
</file>

<file path=xl/sharedStrings.xml><?xml version="1.0" encoding="utf-8"?>
<sst xmlns="http://schemas.openxmlformats.org/spreadsheetml/2006/main" count="148" uniqueCount="98">
  <si>
    <t>INFORMÁCIE O TEJTO ŠABLÓNE</t>
  </si>
  <si>
    <t>Pomocou tohto zošita rozpočtu podujatia môžete sledovať vzniknuté výdavky a získané príjmy z podujatia.</t>
  </si>
  <si>
    <t>Vyplňte názov podujatia a zadajte podrobnosti do tabuliek v hárkoch Výdavky a Príjmy.</t>
  </si>
  <si>
    <t>Celkové výdavky a celkové príjmy sa vypočítajú automaticky.</t>
  </si>
  <si>
    <t>Poznámka: </t>
  </si>
  <si>
    <t>Ak chcete získať ďalšie informácie o tabuľkách, v tabuľke stlačte kláves SHIFT a potom kláves F10, vyberte možnosť TABUĽKA a potom vyberte položku ALTERNATÍVNY TEXT.</t>
  </si>
  <si>
    <t>Do príslušných tabuliek tohto hárka zadajte odhadované a skutočné výdavky pre jednotlivé kategórie a úpravou textu Názov podujatia v bunke D1 prispôsobte nadpis tohto hárka a ostatných hárkov. V bunke H1 je uvedený podnadpis tohto hárka. V bunkách v tomto stĺpci na nachádzajú užitočné pokyny na používanie tohto hárka. Ďalší pokyn je v bunke A3.</t>
  </si>
  <si>
    <t>V bunke napravo je označenie Celkové výdavky, v bunke G3 je označenie Odhadované a v bunke H3 je označenie Skutočné.</t>
  </si>
  <si>
    <t>Celkové odhadované výdavky v bunke G4 a celkové skutočné výdavky v bunke H4 sa vypočítajú automaticky. Ďalší pokyn je v bunke A6.</t>
  </si>
  <si>
    <t>Do tabuľky začínajúcej v bunke napravo zadajte výdavky na priestory a do tabuľky začínajúcej v bunke F6 zadajte výdavky na občerstvenie. Ďalší pokyn je v bunke A13.</t>
  </si>
  <si>
    <t>Do tabuľky začínajúcej v bunke napravo zadajte výdavky na výzdobu a do tabuľky začínajúcej v bunke F13 zadajte výdavky na program. Ďalší pokyn je v bunke A21.</t>
  </si>
  <si>
    <t>Do tabuľky začínajúcej v bunke napravo zadajte rôzne výdavky.</t>
  </si>
  <si>
    <t>Rozpočet podujatia Názov podujatia</t>
  </si>
  <si>
    <t>CELKOVÉ VÝDAVKY</t>
  </si>
  <si>
    <t>Priestory</t>
  </si>
  <si>
    <t>Poplatky za miestnosť a sálu</t>
  </si>
  <si>
    <t>Personál priestorov</t>
  </si>
  <si>
    <t>Vybavenie</t>
  </si>
  <si>
    <t>Stoly a stoličky</t>
  </si>
  <si>
    <t>Výzdoba</t>
  </si>
  <si>
    <t>Kvety</t>
  </si>
  <si>
    <t>Sviečky</t>
  </si>
  <si>
    <t>Osvetlenie</t>
  </si>
  <si>
    <t>Balóny</t>
  </si>
  <si>
    <t>Papierové materiály</t>
  </si>
  <si>
    <t>Propagácia</t>
  </si>
  <si>
    <t>Grafické práce</t>
  </si>
  <si>
    <t>Fotokopírovanie a tlač</t>
  </si>
  <si>
    <t>Poštovné</t>
  </si>
  <si>
    <t>Rôzne</t>
  </si>
  <si>
    <t>Telefón</t>
  </si>
  <si>
    <t>Doprava</t>
  </si>
  <si>
    <t>Kancelárske potreby</t>
  </si>
  <si>
    <t>Faxové služby</t>
  </si>
  <si>
    <t>Odhadované</t>
  </si>
  <si>
    <t>Skutočné</t>
  </si>
  <si>
    <t>Občerstvenie</t>
  </si>
  <si>
    <t>Strava</t>
  </si>
  <si>
    <t>Nápoje</t>
  </si>
  <si>
    <t>Obrusy</t>
  </si>
  <si>
    <t>Personál a výpomoc</t>
  </si>
  <si>
    <t>Program</t>
  </si>
  <si>
    <t>Vystupujúci</t>
  </si>
  <si>
    <t>Moderátori</t>
  </si>
  <si>
    <t>Cestovné</t>
  </si>
  <si>
    <t>Hotel</t>
  </si>
  <si>
    <t>Iné</t>
  </si>
  <si>
    <t>Ceny</t>
  </si>
  <si>
    <t>Stuhy, plakety a trofeje</t>
  </si>
  <si>
    <t>Dary</t>
  </si>
  <si>
    <t>VÝDAVKY</t>
  </si>
  <si>
    <t>Do príslušných tabuliek tohto hárka zadajte odhadované a skutočné príjmy pre jednotlivé kategórie. V bunkách napravo sa automaticky aktualizuje nadpis hárka. V bunke G1 je podnadpis. V bunkách v tomto stĺpci na nachádzajú užitočné pokyny na používanie tohto hárka. Ďalší pokyn je v bunke A3.</t>
  </si>
  <si>
    <t>V bunke napravo je označenie Celkové príjmy, v bunke F3 je označenie Odhadované a v bunke G3 je označenie Skutočné.</t>
  </si>
  <si>
    <t>Celkové odhadované príjmy v bunke F4 a celkové skutočné príjmy v bunke G4 sa vypočítajú automaticky.</t>
  </si>
  <si>
    <t>V bunke napravo je označenie Vstupenky.</t>
  </si>
  <si>
    <t>Do tabuľky začínajúcej v bunke napravo zadajte odhadovaný a skutočný počet vstupeniek a ceny vstupeniek. Odhadované a skutočné príjmy zo vstupeniek sa vypočítajú automaticky. Ďalší pokyn je v bunke A11.</t>
  </si>
  <si>
    <t>V bunke napravo je označenie Reklamy v programe.</t>
  </si>
  <si>
    <t>Do tabuľky začínajúcej v bunke napravo zadajte odhadovaný a skutočný počet reklám v programe a ceny za reklamy. Odhadované a skutočné príjmy z reklamy sa vypočítajú automaticky. Ďalší pokyn sa nachádza v bunke A17.</t>
  </si>
  <si>
    <t>V bunke napravo je označenie Vystavovatelia a predajcovia.</t>
  </si>
  <si>
    <t>Do tabuľky začínajúcej v bunke napravo zadajte odhadovaný a skutočný počet vystavovateľov a predajcov a ceny za stánky. Odhadované a skutočné príjmy sa vypočítajú automaticky. Ďalší pokyn sa nachádza v bunke A23.</t>
  </si>
  <si>
    <t>V bunke napravo je označenie Predaj položiek.</t>
  </si>
  <si>
    <t>Do tabuľky začínajúcej v bunke napravo zadajte odhadovaný a skutočný počet predaných položiek a ceny za položky. Odhadované a skutočné príjmy sa vypočítajú automaticky.</t>
  </si>
  <si>
    <t>CELKOVÉ PRÍJMY</t>
  </si>
  <si>
    <t>VSTUPENKY</t>
  </si>
  <si>
    <t>Odhadovaný počet</t>
  </si>
  <si>
    <t>REKLAMY V PROGRAME</t>
  </si>
  <si>
    <t>VYSTAVOVATELIA A PREDAJCOVIA</t>
  </si>
  <si>
    <t>PREDAJ POLOŽIEK</t>
  </si>
  <si>
    <t>Skutočný počet</t>
  </si>
  <si>
    <t>Typ</t>
  </si>
  <si>
    <t>Dospelí</t>
  </si>
  <si>
    <t>Deti</t>
  </si>
  <si>
    <t>Titulné strany</t>
  </si>
  <si>
    <t>Polstrany</t>
  </si>
  <si>
    <t>Štvrťstrany</t>
  </si>
  <si>
    <t>Veľké stánky</t>
  </si>
  <si>
    <t>Stredne veľké stánky</t>
  </si>
  <si>
    <t>Malé stánky</t>
  </si>
  <si>
    <t>Položky</t>
  </si>
  <si>
    <t>Cena</t>
  </si>
  <si>
    <t>Odhadovaná príjmy</t>
  </si>
  <si>
    <t>PRÍJMY</t>
  </si>
  <si>
    <t>Skutočné príjmy</t>
  </si>
  <si>
    <t>Súhrn zisku a straty a graf zobrazujúci celkové príjmy a výdavky v tomto hárku sa aktualizujú automaticky. V bunkách napravo sa automaticky aktualizuje nadpis hárka. V bunkách G1 a G2 je podnadpis. V bunkách v tomto stĺpci na nachádzajú užitočné pokyny na používanie tohto hárka. Ďalší pokyn je v bunke A3.</t>
  </si>
  <si>
    <t>V bunke E3 je pruhový graf porovnávajúci odhadované príjmy a výdavky so skutočnými príjmami a výdavkami.</t>
  </si>
  <si>
    <t>Tabuľka so súhrnom rozpočtu začínajúca v bunke napravo sa aktualizuje automaticky. Ďalší pokyn je v bunke A8.</t>
  </si>
  <si>
    <t>Celkový odhadovaný zisk alebo strata v bunke C8 a celkový skutočný zisk alebo strata v bunke D8 sa vypočítajú automaticky.</t>
  </si>
  <si>
    <t xml:space="preserve"> Spolu</t>
  </si>
  <si>
    <t>Celkové príjmy</t>
  </si>
  <si>
    <t>Celkové výdavky</t>
  </si>
  <si>
    <t>Celkový zisk (alebo strata)</t>
  </si>
  <si>
    <t>V tejto bunke je pruhový graf zobrazujúci porovnanie odhadovaných príjmov a výdavkov so skutočnými príjmami a výdavkami.</t>
  </si>
  <si>
    <t>zisku a straty</t>
  </si>
  <si>
    <t>Celková hodnota</t>
  </si>
  <si>
    <t>Súhrn ziskov a strát a graf v hárku Súhrn ziskov a strát sa aktualizujú automaticky.</t>
  </si>
  <si>
    <t>Do tabuľky začínajúcej v bunke napravo zadajte výdavky na propagácia a do tabuľky začínajúcej v bunke F21 zadajte výdavky na ceny. Ďalší pokyn sa nachádza v bunke A27.</t>
  </si>
  <si>
    <t>SÚHRN</t>
  </si>
  <si>
    <t>V každom hárku sú v stĺpci A uvedené ďalšie pokyny. Tento text je zámerne skrytý. Ak chcete text odstrániť, vyberte stĺpec A a potom stlačte kláves ODSTRÁNIŤ. Ak chcete text zobraziť, vyberte stĺpec A a potom zmeňte farbu písma.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</si>
</sst>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[$EUR];[Red]\-#,##0.00\ [$EUR]"/>
  </numFmts>
  <fonts count="37" x14ac:knownFonts="1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rgb="FF9C5700"/>
      <name val="Arial"/>
      <family val="2"/>
      <charset val="238"/>
    </font>
    <font>
      <sz val="11"/>
      <color rgb="FF9C0006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rgb="FFFA7D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3F3F76"/>
      <name val="Arial"/>
      <family val="2"/>
      <charset val="238"/>
    </font>
    <font>
      <b/>
      <sz val="11"/>
      <color rgb="FFFA7D00"/>
      <name val="Arial"/>
      <family val="2"/>
      <charset val="238"/>
    </font>
    <font>
      <b/>
      <sz val="11"/>
      <color rgb="FF3F3F3F"/>
      <name val="Arial"/>
      <family val="2"/>
      <charset val="238"/>
    </font>
    <font>
      <b/>
      <sz val="15"/>
      <color theme="3"/>
      <name val="Arial"/>
      <family val="2"/>
      <charset val="238"/>
    </font>
    <font>
      <i/>
      <sz val="11"/>
      <color rgb="FF7F7F7F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22"/>
      <color theme="4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6"/>
      <color theme="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0"/>
      <name val="Arial"/>
      <family val="2"/>
      <charset val="238"/>
    </font>
    <font>
      <sz val="22"/>
      <color theme="4"/>
      <name val="Arial"/>
      <family val="2"/>
      <charset val="238"/>
    </font>
    <font>
      <b/>
      <sz val="18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4"/>
      <name val="Arial"/>
      <family val="2"/>
      <charset val="238"/>
    </font>
    <font>
      <sz val="9"/>
      <color theme="0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22"/>
      </patternFill>
    </fill>
    <fill>
      <patternFill patternType="solid">
        <fgColor theme="4" tint="-0.249977111117893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22"/>
      </patternFill>
    </fill>
    <fill>
      <patternFill patternType="solid">
        <fgColor theme="5" tint="-0.249977111117893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9" fillId="4" borderId="0" applyNumberFormat="0" applyBorder="0" applyAlignment="0" applyProtection="0"/>
    <xf numFmtId="0" fontId="2" fillId="0" borderId="0"/>
    <xf numFmtId="0" fontId="17" fillId="0" borderId="1" applyNumberFormat="0" applyFill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4" applyNumberFormat="0" applyAlignment="0" applyProtection="0"/>
    <xf numFmtId="0" fontId="14" fillId="14" borderId="5" applyNumberFormat="0" applyAlignment="0" applyProtection="0"/>
    <xf numFmtId="0" fontId="13" fillId="14" borderId="4" applyNumberFormat="0" applyAlignment="0" applyProtection="0"/>
    <xf numFmtId="0" fontId="10" fillId="0" borderId="6" applyNumberFormat="0" applyFill="0" applyAlignment="0" applyProtection="0"/>
    <xf numFmtId="0" fontId="9" fillId="15" borderId="7" applyNumberFormat="0" applyAlignment="0" applyProtection="0"/>
    <xf numFmtId="0" fontId="11" fillId="0" borderId="0" applyNumberFormat="0" applyFill="0" applyBorder="0" applyAlignment="0" applyProtection="0"/>
    <xf numFmtId="0" fontId="2" fillId="16" borderId="8" applyNumberFormat="0" applyFont="0" applyAlignment="0" applyProtection="0"/>
    <xf numFmtId="0" fontId="1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</cellStyleXfs>
  <cellXfs count="55">
    <xf numFmtId="0" fontId="0" fillId="0" borderId="0" xfId="0"/>
    <xf numFmtId="0" fontId="19" fillId="4" borderId="0" xfId="1" applyAlignment="1">
      <alignment horizontal="right" vertical="center" indent="1"/>
    </xf>
    <xf numFmtId="0" fontId="19" fillId="4" borderId="0" xfId="1" applyAlignment="1">
      <alignment horizontal="right" vertical="top" indent="1"/>
    </xf>
    <xf numFmtId="0" fontId="4" fillId="0" borderId="0" xfId="0" applyFont="1" applyAlignment="1">
      <alignment horizontal="left" vertical="center" indent="1"/>
    </xf>
    <xf numFmtId="0" fontId="23" fillId="9" borderId="0" xfId="3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6" fillId="0" borderId="0" xfId="0" applyFont="1"/>
    <xf numFmtId="0" fontId="27" fillId="4" borderId="0" xfId="0" applyFont="1" applyFill="1" applyAlignment="1">
      <alignment vertical="center"/>
    </xf>
    <xf numFmtId="0" fontId="28" fillId="8" borderId="0" xfId="0" applyFont="1" applyFill="1" applyAlignment="1">
      <alignment horizontal="left" vertical="center" indent="1"/>
    </xf>
    <xf numFmtId="0" fontId="26" fillId="8" borderId="0" xfId="0" applyFont="1" applyFill="1" applyAlignment="1">
      <alignment vertical="center"/>
    </xf>
    <xf numFmtId="0" fontId="28" fillId="8" borderId="0" xfId="0" applyFont="1" applyFill="1" applyAlignment="1">
      <alignment horizontal="right" vertical="center" indent="1"/>
    </xf>
    <xf numFmtId="0" fontId="3" fillId="5" borderId="0" xfId="0" applyFont="1" applyFill="1" applyAlignment="1">
      <alignment horizontal="right" indent="1"/>
    </xf>
    <xf numFmtId="0" fontId="30" fillId="5" borderId="0" xfId="2" applyFont="1" applyFill="1" applyAlignment="1">
      <alignment horizontal="right" indent="1"/>
    </xf>
    <xf numFmtId="0" fontId="24" fillId="0" borderId="0" xfId="0" applyFont="1" applyAlignment="1">
      <alignment horizontal="right" indent="1"/>
    </xf>
    <xf numFmtId="0" fontId="5" fillId="6" borderId="0" xfId="0" applyFont="1" applyFill="1" applyAlignment="1">
      <alignment vertic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 indent="1"/>
    </xf>
    <xf numFmtId="0" fontId="3" fillId="0" borderId="0" xfId="0" applyFont="1"/>
    <xf numFmtId="0" fontId="4" fillId="0" borderId="0" xfId="0" applyFont="1" applyAlignment="1">
      <alignment horizontal="right" vertical="center" indent="1"/>
    </xf>
    <xf numFmtId="0" fontId="3" fillId="0" borderId="0" xfId="0" applyFont="1" applyAlignment="1">
      <alignment vertical="center"/>
    </xf>
    <xf numFmtId="0" fontId="31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right" vertical="center" indent="1"/>
    </xf>
    <xf numFmtId="0" fontId="32" fillId="0" borderId="0" xfId="0" applyFont="1"/>
    <xf numFmtId="0" fontId="33" fillId="0" borderId="0" xfId="0" applyFont="1"/>
    <xf numFmtId="0" fontId="24" fillId="0" borderId="0" xfId="0" applyFont="1" applyAlignment="1">
      <alignment horizontal="right" vertical="center" indent="1"/>
    </xf>
    <xf numFmtId="0" fontId="27" fillId="4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 indent="2"/>
    </xf>
    <xf numFmtId="0" fontId="29" fillId="0" borderId="0" xfId="0" applyFont="1" applyAlignment="1">
      <alignment horizontal="right" vertical="center" indent="1"/>
    </xf>
    <xf numFmtId="0" fontId="25" fillId="0" borderId="0" xfId="0" applyFont="1" applyAlignment="1">
      <alignment vertical="center"/>
    </xf>
    <xf numFmtId="0" fontId="34" fillId="0" borderId="0" xfId="0" applyFont="1"/>
    <xf numFmtId="0" fontId="34" fillId="0" borderId="0" xfId="0" applyFont="1" applyAlignment="1">
      <alignment horizontal="right" vertical="center" indent="2"/>
    </xf>
    <xf numFmtId="0" fontId="34" fillId="0" borderId="0" xfId="0" applyFont="1" applyAlignment="1">
      <alignment horizontal="right" vertical="center" indent="1"/>
    </xf>
    <xf numFmtId="0" fontId="29" fillId="3" borderId="0" xfId="0" applyFont="1" applyFill="1" applyAlignment="1">
      <alignment horizontal="center" vertical="center"/>
    </xf>
    <xf numFmtId="0" fontId="35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19" fillId="4" borderId="0" xfId="1" applyAlignment="1">
      <alignment horizontal="center"/>
    </xf>
    <xf numFmtId="0" fontId="32" fillId="4" borderId="0" xfId="0" applyFont="1" applyFill="1" applyAlignment="1">
      <alignment horizontal="center" vertical="top"/>
    </xf>
    <xf numFmtId="166" fontId="4" fillId="0" borderId="0" xfId="0" applyNumberFormat="1" applyFont="1" applyAlignment="1">
      <alignment horizontal="right" vertical="center" indent="1"/>
    </xf>
    <xf numFmtId="166" fontId="31" fillId="0" borderId="0" xfId="0" applyNumberFormat="1" applyFont="1" applyAlignment="1">
      <alignment horizontal="right" vertical="center" indent="1"/>
    </xf>
    <xf numFmtId="166" fontId="31" fillId="0" borderId="0" xfId="0" applyNumberFormat="1" applyFont="1" applyAlignment="1">
      <alignment horizontal="right" indent="1"/>
    </xf>
    <xf numFmtId="166" fontId="5" fillId="6" borderId="0" xfId="0" applyNumberFormat="1" applyFont="1" applyFill="1" applyAlignment="1">
      <alignment horizontal="right" vertical="center" indent="1"/>
    </xf>
    <xf numFmtId="166" fontId="24" fillId="0" borderId="0" xfId="0" applyNumberFormat="1" applyFont="1" applyAlignment="1">
      <alignment horizontal="right" vertical="center" indent="1"/>
    </xf>
    <xf numFmtId="166" fontId="25" fillId="0" borderId="0" xfId="0" applyNumberFormat="1" applyFont="1" applyAlignment="1">
      <alignment horizontal="right" vertical="center" indent="2"/>
    </xf>
    <xf numFmtId="166" fontId="25" fillId="0" borderId="0" xfId="0" applyNumberFormat="1" applyFont="1" applyAlignment="1">
      <alignment horizontal="right" vertical="center" indent="1"/>
    </xf>
    <xf numFmtId="166" fontId="29" fillId="2" borderId="0" xfId="0" applyNumberFormat="1" applyFont="1" applyFill="1" applyAlignment="1">
      <alignment horizontal="right" vertical="center" indent="2"/>
    </xf>
    <xf numFmtId="166" fontId="29" fillId="2" borderId="0" xfId="0" applyNumberFormat="1" applyFont="1" applyFill="1" applyAlignment="1">
      <alignment horizontal="right" vertical="center" indent="1"/>
    </xf>
    <xf numFmtId="0" fontId="29" fillId="7" borderId="0" xfId="0" applyFont="1" applyFill="1" applyAlignment="1">
      <alignment horizontal="center" vertical="center"/>
    </xf>
    <xf numFmtId="0" fontId="19" fillId="4" borderId="0" xfId="1" applyAlignment="1">
      <alignment horizontal="left" vertical="center"/>
    </xf>
    <xf numFmtId="0" fontId="26" fillId="8" borderId="0" xfId="0" applyFont="1" applyFill="1" applyAlignment="1">
      <alignment horizontal="center" vertical="center"/>
    </xf>
    <xf numFmtId="0" fontId="19" fillId="4" borderId="0" xfId="1" applyAlignment="1">
      <alignment horizontal="left"/>
    </xf>
  </cellXfs>
  <cellStyles count="48">
    <cellStyle name="20 % - zvýraznenie1" xfId="25" builtinId="30" customBuiltin="1"/>
    <cellStyle name="20 % - zvýraznenie2" xfId="29" builtinId="34" customBuiltin="1"/>
    <cellStyle name="20 % - zvýraznenie3" xfId="33" builtinId="38" customBuiltin="1"/>
    <cellStyle name="20 % - zvýraznenie4" xfId="37" builtinId="42" customBuiltin="1"/>
    <cellStyle name="20 % - zvýraznenie5" xfId="41" builtinId="46" customBuiltin="1"/>
    <cellStyle name="20 % - zvýraznenie6" xfId="45" builtinId="50" customBuiltin="1"/>
    <cellStyle name="40 % - zvýraznenie1" xfId="26" builtinId="31" customBuiltin="1"/>
    <cellStyle name="40 % - zvýraznenie2" xfId="30" builtinId="35" customBuiltin="1"/>
    <cellStyle name="40 % - zvýraznenie3" xfId="34" builtinId="39" customBuiltin="1"/>
    <cellStyle name="40 % - zvýraznenie4" xfId="38" builtinId="43" customBuiltin="1"/>
    <cellStyle name="40 % - zvýraznenie5" xfId="42" builtinId="47" customBuiltin="1"/>
    <cellStyle name="40 % - zvýraznenie6" xfId="46" builtinId="51" customBuiltin="1"/>
    <cellStyle name="60 % - zvýraznenie1" xfId="27" builtinId="32" customBuiltin="1"/>
    <cellStyle name="60 % - zvýraznenie2" xfId="31" builtinId="36" customBuiltin="1"/>
    <cellStyle name="60 % - zvýraznenie3" xfId="35" builtinId="40" customBuiltin="1"/>
    <cellStyle name="60 % - zvýraznenie4" xfId="39" builtinId="44" customBuiltin="1"/>
    <cellStyle name="60 % - zvýraznenie5" xfId="43" builtinId="48" customBuiltin="1"/>
    <cellStyle name="60 % - zvýraznenie6" xfId="47" builtinId="52" customBuiltin="1"/>
    <cellStyle name="Čiarka" xfId="4" builtinId="3" customBuiltin="1"/>
    <cellStyle name="Čiarka [0]" xfId="5" builtinId="6" customBuiltin="1"/>
    <cellStyle name="Dobrá" xfId="12" builtinId="26" customBuiltin="1"/>
    <cellStyle name="Kontrolná bunka" xfId="19" builtinId="23" customBuiltin="1"/>
    <cellStyle name="Mena" xfId="6" builtinId="4" customBuiltin="1"/>
    <cellStyle name="Mena [0]" xfId="7" builtinId="7" customBuiltin="1"/>
    <cellStyle name="Nadpis 1" xfId="9" builtinId="16" customBuiltin="1"/>
    <cellStyle name="Nadpis 2" xfId="3" builtinId="17" customBuiltin="1"/>
    <cellStyle name="Nadpis 3" xfId="10" builtinId="18" customBuiltin="1"/>
    <cellStyle name="Nadpis 4" xfId="11" builtinId="19" customBuiltin="1"/>
    <cellStyle name="Názov" xfId="1" builtinId="15" customBuiltin="1"/>
    <cellStyle name="Neutrálna" xfId="14" builtinId="28" customBuiltin="1"/>
    <cellStyle name="Normálna" xfId="0" builtinId="0" customBuiltin="1"/>
    <cellStyle name="Normálne 2" xfId="2" xr:uid="{00000000-0005-0000-0000-000001000000}"/>
    <cellStyle name="Percentá" xfId="8" builtinId="5" customBuiltin="1"/>
    <cellStyle name="Poznámka" xfId="21" builtinId="10" customBuiltin="1"/>
    <cellStyle name="Prepojená bunka" xfId="18" builtinId="24" customBuiltin="1"/>
    <cellStyle name="Spolu" xfId="23" builtinId="25" customBuiltin="1"/>
    <cellStyle name="Text upozornenia" xfId="20" builtinId="11" customBuiltin="1"/>
    <cellStyle name="Vstup" xfId="15" builtinId="20" customBuiltin="1"/>
    <cellStyle name="Výpočet" xfId="17" builtinId="22" customBuiltin="1"/>
    <cellStyle name="Výstup" xfId="16" builtinId="21" customBuiltin="1"/>
    <cellStyle name="Vysvetľujúci text" xfId="22" builtinId="53" customBuiltin="1"/>
    <cellStyle name="Zlá" xfId="13" builtinId="27" customBuiltin="1"/>
    <cellStyle name="Zvýraznenie1" xfId="24" builtinId="29" customBuiltin="1"/>
    <cellStyle name="Zvýraznenie2" xfId="28" builtinId="33" customBuiltin="1"/>
    <cellStyle name="Zvýraznenie3" xfId="32" builtinId="37" customBuiltin="1"/>
    <cellStyle name="Zvýraznenie4" xfId="36" builtinId="41" customBuiltin="1"/>
    <cellStyle name="Zvýraznenie5" xfId="40" builtinId="45" customBuiltin="1"/>
    <cellStyle name="Zvýraznenie6" xfId="44" builtinId="49" customBuiltin="1"/>
  </cellStyles>
  <dxfs count="1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0" formatCode="General"/>
      <alignment horizontal="right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0" formatCode="General"/>
      <alignment horizontal="right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67" formatCode="#,##0.00\ &quot;€&quot;;[Red]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66" formatCode="#,##0.00\ [$EUR];[Red]\-#,##0.00\ [$EUR]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67" formatCode="#,##0.00\ &quot;€&quot;;[Red]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66" formatCode="#,##0.00\ [$EUR];[Red]\-#,##0.00\ [$EUR]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67" formatCode="#,##0.00\ &quot;€&quot;;[Red]#,##0.00\ &quot;€&quot;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  <numFmt numFmtId="166" formatCode="#,##0.00\ [$EUR];[Red]\-#,##0.00\ [$EUR]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67" formatCode="#,##0.00\ &quot;€&quot;;[Red]#,##0.00\ &quot;€&quot;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  <numFmt numFmtId="166" formatCode="#,##0.00\ [$EUR];[Red]\-#,##0.00\ [$EUR]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68" formatCode="#,##0.00;[Red]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66" formatCode="#,##0.00\ [$EUR];[Red]\-#,##0.00\ [$EUR]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68" formatCode="#,##0.00;[Red]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66" formatCode="#,##0.00\ [$EUR];[Red]\-#,##0.00\ [$EUR]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67" formatCode="#,##0.00\ &quot;€&quot;;[Red]#,##0.00\ &quot;€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66" formatCode="#,##0.00\ [$EUR];[Red]\-#,##0.00\ [$EUR]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67" formatCode="#,##0.00\ &quot;€&quot;;[Red]#,##0.00\ &quot;€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66" formatCode="#,##0.00\ [$EUR];[Red]\-#,##0.00\ [$EUR]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67" formatCode="#,##0.00\ &quot;€&quot;;[Red]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66" formatCode="#,##0.00\ [$EUR];[Red]\-#,##0.00\ [$EUR]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67" formatCode="#,##0.00\ &quot;€&quot;;[Red]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66" formatCode="#,##0.00\ [$EUR];[Red]\-#,##0.00\ [$EUR]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67" formatCode="#,##0.00\ &quot;€&quot;;[Red]#,##0.00\ &quot;€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67" formatCode="#,##0.00\ &quot;€&quot;;[Red]#,##0.00\ &quot;€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66" formatCode="#,##0.00\ [$EUR];[Red]\-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67" formatCode="#,##0.00\ &quot;€&quot;;[Red]#,##0.00\ &quot;€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66" formatCode="#,##0.00\ [$EUR];[Red]\-#,##0.00\ [$EUR]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67" formatCode="#,##0.00\ &quot;€&quot;;[Red]#,##0.00\ &quot;€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66" formatCode="#,##0.00\ [$EUR];[Red]\-#,##0.00\ [$EUR]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fgColor theme="0" tint="-0.14996795556505021"/>
          <bgColor theme="0" tint="-4.9989318521683403E-2"/>
        </patternFill>
      </fill>
    </dxf>
    <dxf>
      <fill>
        <patternFill patternType="solid">
          <fgColor theme="0" tint="-0.14996795556505021"/>
          <bgColor theme="0"/>
        </patternFill>
      </fill>
      <border>
        <horizontal style="medium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medium">
          <color theme="0"/>
        </top>
      </border>
    </dxf>
    <dxf>
      <font>
        <b/>
        <i val="0"/>
        <color theme="1"/>
      </font>
      <fill>
        <patternFill>
          <bgColor theme="5" tint="-0.24994659260841701"/>
        </patternFill>
      </fill>
      <border>
        <bottom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vetlýŠtýlTabuľky1 2" pivot="0" count="8" xr9:uid="{00000000-0011-0000-FFFF-FFFF00000000}">
      <tableStyleElement type="wholeTable" dxfId="139"/>
      <tableStyleElement type="headerRow" dxfId="138"/>
      <tableStyleElement type="totalRow" dxfId="137"/>
      <tableStyleElement type="firstColumn" dxfId="136"/>
      <tableStyleElement type="lastColumn" dxfId="135"/>
      <tableStyleElement type="firstRowStripe" dxfId="134"/>
      <tableStyleElement type="secondRowStripe" dxfId="133"/>
      <tableStyleElement type="firstColumnStripe" dxfId="1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B50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'Súhrn ziskov a strát'!$B$5</c:f>
              <c:strCache>
                <c:ptCount val="1"/>
                <c:pt idx="0">
                  <c:v>Celkové príjmy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'Súhrn ziskov a strát'!$C$4:$D$4</c:f>
              <c:strCache>
                <c:ptCount val="2"/>
                <c:pt idx="0">
                  <c:v>Odhadované</c:v>
                </c:pt>
                <c:pt idx="1">
                  <c:v>Skutočné</c:v>
                </c:pt>
              </c:strCache>
            </c:strRef>
          </c:cat>
          <c:val>
            <c:numRef>
              <c:f>'Súhrn ziskov a strát'!$C$5:$D$5</c:f>
              <c:numCache>
                <c:formatCode>#\ ##0.00\ [$EUR];[Red]\-#\ ##0.00\ [$EUR]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6-4D9B-AD98-D1F682920A3A}"/>
            </c:ext>
          </c:extLst>
        </c:ser>
        <c:ser>
          <c:idx val="1"/>
          <c:order val="1"/>
          <c:tx>
            <c:strRef>
              <c:f>'Súhrn ziskov a strát'!$B$6</c:f>
              <c:strCache>
                <c:ptCount val="1"/>
                <c:pt idx="0">
                  <c:v>Celkové výdavky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'Súhrn ziskov a strát'!$C$4:$D$4</c:f>
              <c:strCache>
                <c:ptCount val="2"/>
                <c:pt idx="0">
                  <c:v>Odhadované</c:v>
                </c:pt>
                <c:pt idx="1">
                  <c:v>Skutočné</c:v>
                </c:pt>
              </c:strCache>
            </c:strRef>
          </c:cat>
          <c:val>
            <c:numRef>
              <c:f>'Súhrn ziskov a strát'!$C$6:$D$6</c:f>
              <c:numCache>
                <c:formatCode>#\ ##0.00\ [$EUR];[Red]\-#\ ##0.00\ [$EUR]</c:formatCode>
                <c:ptCount val="2"/>
                <c:pt idx="0">
                  <c:v>882</c:v>
                </c:pt>
                <c:pt idx="1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6-4D9B-AD98-D1F682920A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45310464"/>
        <c:axId val="145313152"/>
      </c:barChart>
      <c:catAx>
        <c:axId val="1453104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145313152"/>
        <c:crosses val="autoZero"/>
        <c:auto val="1"/>
        <c:lblAlgn val="ctr"/>
        <c:lblOffset val="100"/>
        <c:noMultiLvlLbl val="0"/>
      </c:catAx>
      <c:valAx>
        <c:axId val="14531315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531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465604673555032"/>
          <c:y val="0.19729597769725504"/>
          <c:w val="0.46967222936806879"/>
          <c:h val="8.896632266864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76198</xdr:colOff>
      <xdr:row>1</xdr:row>
      <xdr:rowOff>104773</xdr:rowOff>
    </xdr:from>
    <xdr:to>
      <xdr:col>7</xdr:col>
      <xdr:colOff>114300</xdr:colOff>
      <xdr:row>11</xdr:row>
      <xdr:rowOff>152400</xdr:rowOff>
    </xdr:to>
    <xdr:graphicFrame macro="">
      <xdr:nvGraphicFramePr>
        <xdr:cNvPr id="3073" name="Graf 1" descr="Pruhový graf zobrazujúci porovnanie odhadovaných príjmov a výdavkov so skutočnými príjmami a výdavkami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ýdavkyNaPriestory" displayName="VýdavkyNaPriestory" ref="B6:D11" totalsRowCount="1" headerRowDxfId="131" dataDxfId="130" totalsRowDxfId="129">
  <autoFilter ref="B6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Priestory" totalsRowLabel="Celková hodnota" dataDxfId="128" totalsRowDxfId="127"/>
    <tableColumn id="2" xr3:uid="{00000000-0010-0000-0000-000002000000}" name="Odhadované" totalsRowFunction="sum" dataDxfId="126" totalsRowDxfId="125"/>
    <tableColumn id="3" xr3:uid="{00000000-0010-0000-0000-000003000000}" name="Skutočné" totalsRowFunction="sum" dataDxfId="124" totalsRowDxfId="123"/>
  </tableColumns>
  <tableStyleInfo name="SvetlýŠtýlTabuľky1 2"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odhadované a skutočné výdavky na priestory. Súčet sa automaticky vypočíta na konci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VystavovateliaAPredajcovia" displayName="VystavovateliaAPredajcovia" ref="B18:G22" totalsRowCount="1" headerRowDxfId="38" dataDxfId="37" totalsRowDxfId="36">
  <autoFilter ref="B18:G21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900-000001000000}" name="Odhadovaný počet" totalsRowLabel="Celková hodnota" dataDxfId="35" totalsRowDxfId="34"/>
    <tableColumn id="2" xr3:uid="{00000000-0010-0000-0900-000002000000}" name="Skutočný počet" dataDxfId="33" totalsRowDxfId="32"/>
    <tableColumn id="3" xr3:uid="{00000000-0010-0000-0900-000003000000}" name="Typ" dataDxfId="31" totalsRowDxfId="30"/>
    <tableColumn id="4" xr3:uid="{00000000-0010-0000-0900-000004000000}" name="Cena" dataDxfId="29" totalsRowDxfId="28"/>
    <tableColumn id="5" xr3:uid="{00000000-0010-0000-0900-000005000000}" name="Odhadovaná príjmy" totalsRowFunction="sum" dataDxfId="27" totalsRowDxfId="26">
      <calculatedColumnFormula>B19*E19</calculatedColumnFormula>
    </tableColumn>
    <tableColumn id="6" xr3:uid="{00000000-0010-0000-0900-000006000000}" name="Skutočné príjmy" totalsRowFunction="sum" dataDxfId="25" totalsRowDxfId="24">
      <calculatedColumnFormula>C19*E19</calculatedColumnFormula>
    </tableColumn>
  </tableColumns>
  <tableStyleInfo name="SvetlýŠtýlTabuľky1 2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odhadovaný a skutočný počet vystavovateľov a predajcov, typ stánku a cenu. Odhadovaný a skutočný príjem od vystavovateľov pre jednotlivé typy stánkov a súčty sa vypočítajú automaticky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PredajPoložiek" displayName="PredajPoložiek" ref="B24:G29" totalsRowCount="1" headerRowDxfId="23" dataDxfId="22" totalsRowDxfId="21">
  <autoFilter ref="B24:G28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A00-000001000000}" name="Odhadovaný počet" totalsRowLabel="Celková hodnota" dataDxfId="20" totalsRowDxfId="19"/>
    <tableColumn id="2" xr3:uid="{00000000-0010-0000-0A00-000002000000}" name="Skutočný počet" dataDxfId="18" totalsRowDxfId="17"/>
    <tableColumn id="3" xr3:uid="{00000000-0010-0000-0A00-000003000000}" name="Typ" dataDxfId="16" totalsRowDxfId="15"/>
    <tableColumn id="4" xr3:uid="{00000000-0010-0000-0A00-000004000000}" name="Cena" dataDxfId="14" totalsRowDxfId="13"/>
    <tableColumn id="5" xr3:uid="{00000000-0010-0000-0A00-000005000000}" name="Odhadovaná príjmy" totalsRowFunction="sum" dataDxfId="12" totalsRowDxfId="11">
      <calculatedColumnFormula>B25*E25</calculatedColumnFormula>
    </tableColumn>
    <tableColumn id="6" xr3:uid="{00000000-0010-0000-0A00-000006000000}" name="Skutočné príjmy" totalsRowFunction="sum" dataDxfId="10" totalsRowDxfId="9">
      <calculatedColumnFormula>C25*E25</calculatedColumnFormula>
    </tableColumn>
  </tableColumns>
  <tableStyleInfo name="SvetlýŠtýlTabuľky1 2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odhadovaný a skutočný počet predaných položiek, typ a cenu. Odhadovaný a skutočný príjem z predaja položiek a súčty sa vypočítajú automaticky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053438-C393-4A6F-85EB-6141CE2E580F}" name="Súhrn" displayName="Súhrn" ref="B4:D6" headerRowDxfId="8" dataDxfId="7" totalsRowDxfId="6">
  <autoFilter ref="B4:D6" xr:uid="{E2E1E93F-962E-4908-B5FF-C49FFDD203EC}">
    <filterColumn colId="0" hiddenButton="1"/>
    <filterColumn colId="1" hiddenButton="1"/>
    <filterColumn colId="2" hiddenButton="1"/>
  </autoFilter>
  <tableColumns count="3">
    <tableColumn id="1" xr3:uid="{F67213F1-F34B-417E-9245-0F02F8ACA01B}" name=" Spolu" totalsRowLabel="Celková hodnota" dataDxfId="5" totalsRowDxfId="4"/>
    <tableColumn id="2" xr3:uid="{B31A4B15-FE6A-45D0-A35F-8DEBCAB99AF7}" name="Odhadované" dataDxfId="3" totalsRowDxfId="2">
      <calculatedColumnFormula>Príjmy!F4</calculatedColumnFormula>
    </tableColumn>
    <tableColumn id="3" xr3:uid="{D633F0A4-A59C-4679-9F1C-8D364B0C972E}" name="Skutočné" totalsRowFunction="sum" dataDxfId="1" totalsRowDxfId="0">
      <calculatedColumnFormula>Príjmy!G4</calculatedColumnFormula>
    </tableColumn>
  </tableColumns>
  <tableStyleInfo name="SvetlýŠtýlTabuľky1 2" showFirstColumn="0" showLastColumn="0" showRowStripes="1" showColumnStripes="0"/>
  <extLst>
    <ext xmlns:x14="http://schemas.microsoft.com/office/spreadsheetml/2009/9/main" uri="{504A1905-F514-4f6f-8877-14C23A59335A}">
      <x14:table altTextSummary="V tejto tabuľke sa automaticky aktualizujú celkové odhadované a skutočné príjmy a výdavk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VýdavkyNaObčerstvenie" displayName="VýdavkyNaObčerstvenie" ref="F6:H11" totalsRowCount="1" headerRowDxfId="122" dataDxfId="121" totalsRowDxfId="120">
  <autoFilter ref="F6:H10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100-000001000000}" name="Občerstvenie" totalsRowLabel="Celková hodnota" dataDxfId="119" totalsRowDxfId="118"/>
    <tableColumn id="2" xr3:uid="{00000000-0010-0000-0100-000002000000}" name="Odhadované" totalsRowFunction="sum" dataDxfId="117" totalsRowDxfId="116"/>
    <tableColumn id="3" xr3:uid="{00000000-0010-0000-0100-000003000000}" name="Skutočné" totalsRowFunction="sum" dataDxfId="115" totalsRowDxfId="114"/>
  </tableColumns>
  <tableStyleInfo name="SvetlýŠtýlTabuľky1 2"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odhadované a skutočné náklady na občerstvenie. Súčet sa automaticky vypočíta na konci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VýdavkyNaVýzdoba" displayName="VýdavkyNaVýzdoba" ref="B13:D19" totalsRowCount="1" headerRowDxfId="113" dataDxfId="112" totalsRowDxfId="111">
  <autoFilter ref="B13:D18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Výzdoba" totalsRowLabel="Celková hodnota" dataDxfId="110" totalsRowDxfId="109"/>
    <tableColumn id="2" xr3:uid="{00000000-0010-0000-0200-000002000000}" name="Odhadované" totalsRowFunction="sum" dataDxfId="108" totalsRowDxfId="107"/>
    <tableColumn id="3" xr3:uid="{00000000-0010-0000-0200-000003000000}" name="Skutočné" totalsRowFunction="sum" dataDxfId="106" totalsRowDxfId="105"/>
  </tableColumns>
  <tableStyleInfo name="SvetlýŠtýlTabuľky1 2"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odhadované a skutočné náklady na dekorácie. Súčet sa automaticky vypočíta na konci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VýdavkyNaProgram" displayName="VýdavkyNaProgram" ref="F13:H19" totalsRowCount="1" headerRowDxfId="104" dataDxfId="103" totalsRowDxfId="102">
  <autoFilter ref="F13:H18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300-000001000000}" name="Program" totalsRowLabel="Celková hodnota" dataDxfId="101" totalsRowDxfId="100"/>
    <tableColumn id="2" xr3:uid="{00000000-0010-0000-0300-000002000000}" name="Odhadované" totalsRowFunction="sum" dataDxfId="99" totalsRowDxfId="98"/>
    <tableColumn id="3" xr3:uid="{00000000-0010-0000-0300-000003000000}" name="Skutočné" totalsRowFunction="sum" dataDxfId="97" totalsRowDxfId="96"/>
  </tableColumns>
  <tableStyleInfo name="SvetlýŠtýlTabuľky1 2"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odhadované a skutočné náklady na program. Súčet sa automaticky vypočíta na konci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VýdavkyNaPropagácia" displayName="VýdavkyNaPropagácia" ref="B21:D25" totalsRowCount="1" headerRowDxfId="95" dataDxfId="94" totalsRowDxfId="93">
  <autoFilter ref="B21:D24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400-000001000000}" name="Propagácia" totalsRowLabel="Celková hodnota" dataDxfId="92" totalsRowDxfId="91"/>
    <tableColumn id="2" xr3:uid="{00000000-0010-0000-0400-000002000000}" name="Odhadované" totalsRowFunction="sum" dataDxfId="90" totalsRowDxfId="89"/>
    <tableColumn id="3" xr3:uid="{00000000-0010-0000-0400-000003000000}" name="Skutočné" totalsRowFunction="sum" dataDxfId="88" totalsRowDxfId="87"/>
  </tableColumns>
  <tableStyleInfo name="SvetlýŠtýlTabuľky1 2"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odhadované a skutočné náklady na propagáciu. Súčet sa automaticky vypočíta na konci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VýdavkyNaCeny" displayName="VýdavkyNaCeny" ref="F21:H24" totalsRowCount="1" headerRowDxfId="86" dataDxfId="85" totalsRowDxfId="84">
  <autoFilter ref="F21:H23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500-000001000000}" name="Ceny" totalsRowLabel="Celková hodnota" dataDxfId="83" totalsRowDxfId="82"/>
    <tableColumn id="2" xr3:uid="{00000000-0010-0000-0500-000002000000}" name="Odhadované" totalsRowFunction="sum" dataDxfId="81" totalsRowDxfId="80"/>
    <tableColumn id="3" xr3:uid="{00000000-0010-0000-0500-000003000000}" name="Skutočné" totalsRowFunction="sum" dataDxfId="79" totalsRowDxfId="78"/>
  </tableColumns>
  <tableStyleInfo name="SvetlýŠtýlTabuľky1 2"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odhadované a skutočné náklady na ocenenia. Súčet sa automaticky vypočíta na konci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RôzneVýdavky" displayName="RôzneVýdavky" ref="B27:D32" totalsRowCount="1" headerRowDxfId="77" dataDxfId="76" totalsRowDxfId="75">
  <autoFilter ref="B27:D31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600-000001000000}" name="Rôzne" totalsRowLabel="Celková hodnota" dataDxfId="74" totalsRowDxfId="73"/>
    <tableColumn id="2" xr3:uid="{00000000-0010-0000-0600-000002000000}" name="Odhadované" totalsRowFunction="sum" dataDxfId="72" totalsRowDxfId="71"/>
    <tableColumn id="3" xr3:uid="{00000000-0010-0000-0600-000003000000}" name="Skutočné" totalsRowFunction="sum" dataDxfId="70" totalsRowDxfId="69"/>
  </tableColumns>
  <tableStyleInfo name="SvetlýŠtýlTabuľky1 2"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odhadované a skutočné náklady na rozličné položky. Súčet sa automaticky vypočíta na konci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Vstupenky" displayName="Vstupenky" ref="B6:G10" totalsRowCount="1" headerRowDxfId="68" dataDxfId="67" totalsRowDxfId="66">
  <autoFilter ref="B6:G9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700-000001000000}" name="Odhadovaný počet" totalsRowLabel="Celková hodnota" dataDxfId="65" totalsRowDxfId="64"/>
    <tableColumn id="2" xr3:uid="{00000000-0010-0000-0700-000002000000}" name="Skutočný počet" dataDxfId="63" totalsRowDxfId="62"/>
    <tableColumn id="3" xr3:uid="{00000000-0010-0000-0700-000003000000}" name="Typ" dataDxfId="61" totalsRowDxfId="60"/>
    <tableColumn id="4" xr3:uid="{00000000-0010-0000-0700-000004000000}" name="Cena" dataDxfId="59" totalsRowDxfId="58"/>
    <tableColumn id="6" xr3:uid="{00000000-0010-0000-0700-000006000000}" name="Odhadovaná príjmy" totalsRowFunction="sum" dataDxfId="57" totalsRowDxfId="56">
      <calculatedColumnFormula>B7*E7</calculatedColumnFormula>
    </tableColumn>
    <tableColumn id="7" xr3:uid="{00000000-0010-0000-0700-000007000000}" name="Skutočné príjmy" totalsRowFunction="sum" dataDxfId="55" totalsRowDxfId="54">
      <calculatedColumnFormula>C7*E7</calculatedColumnFormula>
    </tableColumn>
  </tableColumns>
  <tableStyleInfo name="SvetlýŠtýlTabuľky1 2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odhadovaný a skutočný počet vstupeniek, typ a cenu. Odhadovaný a skutočný príjem zo vstupeniek a súčty sa vypočítavajú automaticky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ReklamyVPrograme" displayName="ReklamyVPrograme" ref="B12:G16" totalsRowCount="1" headerRowDxfId="53" dataDxfId="52" totalsRowDxfId="51">
  <autoFilter ref="B12:G15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800-000001000000}" name="Odhadovaný počet" totalsRowLabel="Celková hodnota" dataDxfId="50" totalsRowDxfId="49"/>
    <tableColumn id="2" xr3:uid="{00000000-0010-0000-0800-000002000000}" name="Skutočný počet" dataDxfId="48" totalsRowDxfId="47"/>
    <tableColumn id="3" xr3:uid="{00000000-0010-0000-0800-000003000000}" name="Typ" dataDxfId="46" totalsRowDxfId="45"/>
    <tableColumn id="4" xr3:uid="{00000000-0010-0000-0800-000004000000}" name="Cena" dataDxfId="44" totalsRowDxfId="43"/>
    <tableColumn id="5" xr3:uid="{00000000-0010-0000-0800-000005000000}" name="Odhadovaná príjmy" totalsRowFunction="sum" dataDxfId="42" totalsRowDxfId="41">
      <calculatedColumnFormula>B13*E13</calculatedColumnFormula>
    </tableColumn>
    <tableColumn id="6" xr3:uid="{00000000-0010-0000-0800-000006000000}" name="Skutočné príjmy" totalsRowFunction="sum" dataDxfId="40" totalsRowDxfId="39">
      <calculatedColumnFormula>C13*E13</calculatedColumnFormula>
    </tableColumn>
  </tableColumns>
  <tableStyleInfo name="SvetlýŠtýlTabuľky1 2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skutočný a odhadovaný počet reklám, typ a cenu. Odhadovaný a skutočný príjem z reklám a súčty sa vypočítajú automaticky."/>
    </ext>
  </extLst>
</table>
</file>

<file path=xl/theme/theme1.xml><?xml version="1.0" encoding="utf-8"?>
<a:theme xmlns:a="http://schemas.openxmlformats.org/drawingml/2006/main" name="Office Theme">
  <a:themeElements>
    <a:clrScheme name="Custom 13">
      <a:dk1>
        <a:srgbClr val="111111"/>
      </a:dk1>
      <a:lt1>
        <a:srgbClr val="FFFFFF"/>
      </a:lt1>
      <a:dk2>
        <a:srgbClr val="2D3047"/>
      </a:dk2>
      <a:lt2>
        <a:srgbClr val="FFFFFF"/>
      </a:lt2>
      <a:accent1>
        <a:srgbClr val="B50745"/>
      </a:accent1>
      <a:accent2>
        <a:srgbClr val="1C9AAA"/>
      </a:accent2>
      <a:accent3>
        <a:srgbClr val="E0C93A"/>
      </a:accent3>
      <a:accent4>
        <a:srgbClr val="B50745"/>
      </a:accent4>
      <a:accent5>
        <a:srgbClr val="1C9AAA"/>
      </a:accent5>
      <a:accent6>
        <a:srgbClr val="E0C93A"/>
      </a:accent6>
      <a:hlink>
        <a:srgbClr val="4CD0E2"/>
      </a:hlink>
      <a:folHlink>
        <a:srgbClr val="4CD0E2"/>
      </a:folHlink>
    </a:clrScheme>
    <a:fontScheme name="Custom 2">
      <a:majorFont>
        <a:latin typeface="Century Gothic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200B4-02BC-4B65-B20F-7C842CD422DD}">
  <sheetPr>
    <tabColor theme="8" tint="-0.499984740745262"/>
  </sheetPr>
  <dimension ref="B1:B8"/>
  <sheetViews>
    <sheetView showGridLines="0" tabSelected="1" workbookViewId="0"/>
  </sheetViews>
  <sheetFormatPr defaultRowHeight="12.75" x14ac:dyDescent="0.2"/>
  <cols>
    <col min="1" max="1" width="2.7109375" style="6" customWidth="1"/>
    <col min="2" max="2" width="95" style="6" customWidth="1"/>
    <col min="3" max="3" width="2.7109375" style="6" customWidth="1"/>
    <col min="4" max="16384" width="9.140625" style="6"/>
  </cols>
  <sheetData>
    <row r="1" spans="2:2" s="5" customFormat="1" ht="30" customHeight="1" x14ac:dyDescent="0.2">
      <c r="B1" s="4" t="s">
        <v>0</v>
      </c>
    </row>
    <row r="2" spans="2:2" ht="30" customHeight="1" x14ac:dyDescent="0.25">
      <c r="B2" s="38" t="s">
        <v>1</v>
      </c>
    </row>
    <row r="3" spans="2:2" ht="30" customHeight="1" x14ac:dyDescent="0.25">
      <c r="B3" s="38" t="s">
        <v>2</v>
      </c>
    </row>
    <row r="4" spans="2:2" ht="30" customHeight="1" x14ac:dyDescent="0.25">
      <c r="B4" s="38" t="s">
        <v>3</v>
      </c>
    </row>
    <row r="5" spans="2:2" ht="30" customHeight="1" x14ac:dyDescent="0.25">
      <c r="B5" s="38" t="s">
        <v>94</v>
      </c>
    </row>
    <row r="6" spans="2:2" ht="30" customHeight="1" x14ac:dyDescent="0.25">
      <c r="B6" s="39" t="s">
        <v>4</v>
      </c>
    </row>
    <row r="7" spans="2:2" ht="60" customHeight="1" x14ac:dyDescent="0.25">
      <c r="B7" s="38" t="s">
        <v>97</v>
      </c>
    </row>
    <row r="8" spans="2:2" ht="41.25" customHeight="1" x14ac:dyDescent="0.25">
      <c r="B8" s="38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H32"/>
  <sheetViews>
    <sheetView showGridLines="0" zoomScaleNormal="100" workbookViewId="0"/>
  </sheetViews>
  <sheetFormatPr defaultColWidth="9.140625" defaultRowHeight="12.75" x14ac:dyDescent="0.2"/>
  <cols>
    <col min="1" max="1" width="2.7109375" style="7" customWidth="1"/>
    <col min="2" max="2" width="30" style="6" bestFit="1" customWidth="1"/>
    <col min="3" max="3" width="20.140625" style="6" customWidth="1"/>
    <col min="4" max="4" width="23.42578125" style="6" customWidth="1"/>
    <col min="5" max="5" width="3.42578125" style="6" customWidth="1"/>
    <col min="6" max="6" width="29.140625" style="6" customWidth="1"/>
    <col min="7" max="8" width="22.7109375" style="6" customWidth="1"/>
    <col min="9" max="9" width="2.7109375" style="6" customWidth="1"/>
    <col min="10" max="12" width="9.140625" style="6"/>
    <col min="13" max="14" width="9.85546875" style="6" customWidth="1"/>
    <col min="15" max="16384" width="9.140625" style="6"/>
  </cols>
  <sheetData>
    <row r="1" spans="1:8" ht="45.75" customHeight="1" x14ac:dyDescent="0.2">
      <c r="A1" s="7" t="s">
        <v>6</v>
      </c>
      <c r="B1" s="52" t="s">
        <v>12</v>
      </c>
      <c r="C1" s="52"/>
      <c r="D1" s="52"/>
      <c r="E1" s="52"/>
      <c r="F1" s="52"/>
      <c r="G1" s="8"/>
      <c r="H1" s="1" t="s">
        <v>50</v>
      </c>
    </row>
    <row r="2" spans="1:8" ht="6.75" customHeight="1" x14ac:dyDescent="0.2">
      <c r="B2" s="9"/>
      <c r="C2" s="9"/>
      <c r="D2" s="9"/>
      <c r="E2" s="10"/>
      <c r="F2" s="10"/>
      <c r="G2" s="10"/>
      <c r="H2" s="11"/>
    </row>
    <row r="3" spans="1:8" s="14" customFormat="1" ht="15" customHeight="1" x14ac:dyDescent="0.2">
      <c r="A3" s="7" t="s">
        <v>7</v>
      </c>
      <c r="B3" s="51" t="s">
        <v>13</v>
      </c>
      <c r="C3" s="12"/>
      <c r="D3" s="12"/>
      <c r="E3" s="12"/>
      <c r="F3" s="12"/>
      <c r="G3" s="13" t="s">
        <v>34</v>
      </c>
      <c r="H3" s="13" t="s">
        <v>35</v>
      </c>
    </row>
    <row r="4" spans="1:8" ht="24" customHeight="1" x14ac:dyDescent="0.2">
      <c r="A4" s="7" t="s">
        <v>8</v>
      </c>
      <c r="B4" s="51"/>
      <c r="C4" s="15"/>
      <c r="D4" s="15"/>
      <c r="E4" s="15"/>
      <c r="F4" s="15"/>
      <c r="G4" s="45">
        <f>SUM(C11,C19,C25,C32,G11,G19,G24)</f>
        <v>882</v>
      </c>
      <c r="H4" s="45">
        <f>SUM(D11,D19,D25,D32,H11,H19,H24)</f>
        <v>333</v>
      </c>
    </row>
    <row r="5" spans="1:8" ht="15" customHeight="1" x14ac:dyDescent="0.2">
      <c r="B5" s="16"/>
      <c r="C5" s="17"/>
      <c r="D5" s="17"/>
      <c r="E5" s="18"/>
      <c r="F5" s="18"/>
      <c r="G5" s="18"/>
      <c r="H5" s="18"/>
    </row>
    <row r="6" spans="1:8" s="5" customFormat="1" ht="20.100000000000001" customHeight="1" x14ac:dyDescent="0.2">
      <c r="A6" s="7" t="s">
        <v>9</v>
      </c>
      <c r="B6" s="3" t="s">
        <v>14</v>
      </c>
      <c r="C6" s="19" t="s">
        <v>34</v>
      </c>
      <c r="D6" s="19" t="s">
        <v>35</v>
      </c>
      <c r="E6" s="20"/>
      <c r="F6" s="3" t="s">
        <v>36</v>
      </c>
      <c r="G6" s="19" t="s">
        <v>34</v>
      </c>
      <c r="H6" s="19" t="s">
        <v>35</v>
      </c>
    </row>
    <row r="7" spans="1:8" ht="15.95" customHeight="1" x14ac:dyDescent="0.2">
      <c r="B7" s="3" t="s">
        <v>15</v>
      </c>
      <c r="C7" s="42">
        <v>500</v>
      </c>
      <c r="D7" s="42"/>
      <c r="E7" s="18"/>
      <c r="F7" s="3" t="s">
        <v>37</v>
      </c>
      <c r="G7" s="42"/>
      <c r="H7" s="42"/>
    </row>
    <row r="8" spans="1:8" ht="15.95" customHeight="1" x14ac:dyDescent="0.2">
      <c r="B8" s="3" t="s">
        <v>16</v>
      </c>
      <c r="C8" s="42"/>
      <c r="D8" s="42"/>
      <c r="E8" s="18"/>
      <c r="F8" s="3" t="s">
        <v>38</v>
      </c>
      <c r="G8" s="42">
        <v>20</v>
      </c>
      <c r="H8" s="42"/>
    </row>
    <row r="9" spans="1:8" ht="15.95" customHeight="1" x14ac:dyDescent="0.2">
      <c r="B9" s="3" t="s">
        <v>17</v>
      </c>
      <c r="C9" s="42"/>
      <c r="D9" s="42"/>
      <c r="E9" s="18"/>
      <c r="F9" s="3" t="s">
        <v>39</v>
      </c>
      <c r="G9" s="42"/>
      <c r="H9" s="42">
        <v>20</v>
      </c>
    </row>
    <row r="10" spans="1:8" ht="15.95" customHeight="1" x14ac:dyDescent="0.2">
      <c r="B10" s="3" t="s">
        <v>18</v>
      </c>
      <c r="C10" s="42"/>
      <c r="D10" s="42"/>
      <c r="E10" s="18"/>
      <c r="F10" s="3" t="s">
        <v>40</v>
      </c>
      <c r="G10" s="42"/>
      <c r="H10" s="42"/>
    </row>
    <row r="11" spans="1:8" ht="15.95" customHeight="1" x14ac:dyDescent="0.2">
      <c r="B11" s="3" t="s">
        <v>93</v>
      </c>
      <c r="C11" s="42">
        <f>SUBTOTAL(109,VýdavkyNaPriestory[Odhadované])</f>
        <v>500</v>
      </c>
      <c r="D11" s="42">
        <f>SUBTOTAL(109,VýdavkyNaPriestory[Skutočné])</f>
        <v>0</v>
      </c>
      <c r="E11" s="18"/>
      <c r="F11" s="3" t="s">
        <v>93</v>
      </c>
      <c r="G11" s="42">
        <f>SUBTOTAL(109,VýdavkyNaObčerstvenie[Odhadované])</f>
        <v>20</v>
      </c>
      <c r="H11" s="42">
        <f>SUBTOTAL(109,VýdavkyNaObčerstvenie[Skutočné])</f>
        <v>20</v>
      </c>
    </row>
    <row r="12" spans="1:8" ht="15" customHeight="1" x14ac:dyDescent="0.2">
      <c r="B12" s="16"/>
      <c r="C12" s="17"/>
      <c r="D12" s="17"/>
      <c r="E12" s="18"/>
      <c r="F12" s="18"/>
      <c r="G12" s="18"/>
      <c r="H12" s="18"/>
    </row>
    <row r="13" spans="1:8" ht="20.100000000000001" customHeight="1" x14ac:dyDescent="0.2">
      <c r="A13" s="7" t="s">
        <v>10</v>
      </c>
      <c r="B13" s="3" t="s">
        <v>19</v>
      </c>
      <c r="C13" s="19" t="s">
        <v>34</v>
      </c>
      <c r="D13" s="19" t="s">
        <v>35</v>
      </c>
      <c r="E13" s="18"/>
      <c r="F13" s="3" t="s">
        <v>41</v>
      </c>
      <c r="G13" s="19" t="s">
        <v>34</v>
      </c>
      <c r="H13" s="19" t="s">
        <v>35</v>
      </c>
    </row>
    <row r="14" spans="1:8" ht="15.95" customHeight="1" x14ac:dyDescent="0.2">
      <c r="B14" s="21" t="s">
        <v>20</v>
      </c>
      <c r="C14" s="43">
        <v>200</v>
      </c>
      <c r="D14" s="43">
        <v>300</v>
      </c>
      <c r="E14" s="18"/>
      <c r="F14" s="21" t="s">
        <v>42</v>
      </c>
      <c r="G14" s="44"/>
      <c r="H14" s="44"/>
    </row>
    <row r="15" spans="1:8" ht="15.95" customHeight="1" x14ac:dyDescent="0.2">
      <c r="B15" s="21" t="s">
        <v>21</v>
      </c>
      <c r="C15" s="43"/>
      <c r="D15" s="43"/>
      <c r="E15" s="18"/>
      <c r="F15" s="21" t="s">
        <v>43</v>
      </c>
      <c r="G15" s="44">
        <v>30</v>
      </c>
      <c r="H15" s="44"/>
    </row>
    <row r="16" spans="1:8" ht="15.95" customHeight="1" x14ac:dyDescent="0.2">
      <c r="B16" s="21" t="s">
        <v>22</v>
      </c>
      <c r="C16" s="43"/>
      <c r="D16" s="43"/>
      <c r="E16" s="18"/>
      <c r="F16" s="21" t="s">
        <v>44</v>
      </c>
      <c r="G16" s="44"/>
      <c r="H16" s="44"/>
    </row>
    <row r="17" spans="1:8" ht="15.95" customHeight="1" x14ac:dyDescent="0.2">
      <c r="B17" s="21" t="s">
        <v>23</v>
      </c>
      <c r="C17" s="43"/>
      <c r="D17" s="43"/>
      <c r="E17" s="18"/>
      <c r="F17" s="21" t="s">
        <v>45</v>
      </c>
      <c r="G17" s="44"/>
      <c r="H17" s="44"/>
    </row>
    <row r="18" spans="1:8" ht="15.95" customHeight="1" x14ac:dyDescent="0.2">
      <c r="B18" s="21" t="s">
        <v>24</v>
      </c>
      <c r="C18" s="43"/>
      <c r="D18" s="43"/>
      <c r="E18" s="18"/>
      <c r="F18" s="21" t="s">
        <v>46</v>
      </c>
      <c r="G18" s="44"/>
      <c r="H18" s="44"/>
    </row>
    <row r="19" spans="1:8" ht="15.95" customHeight="1" x14ac:dyDescent="0.2">
      <c r="B19" s="21" t="s">
        <v>93</v>
      </c>
      <c r="C19" s="43">
        <f>SUBTOTAL(109,VýdavkyNaVýzdoba[Odhadované])</f>
        <v>200</v>
      </c>
      <c r="D19" s="43">
        <f>SUBTOTAL(109,VýdavkyNaVýzdoba[Skutočné])</f>
        <v>300</v>
      </c>
      <c r="E19" s="18"/>
      <c r="F19" s="21" t="s">
        <v>93</v>
      </c>
      <c r="G19" s="44">
        <f>SUBTOTAL(109,VýdavkyNaProgram[Odhadované])</f>
        <v>30</v>
      </c>
      <c r="H19" s="44">
        <f>SUBTOTAL(109,VýdavkyNaProgram[Skutočné])</f>
        <v>0</v>
      </c>
    </row>
    <row r="20" spans="1:8" ht="15" customHeight="1" x14ac:dyDescent="0.2">
      <c r="B20" s="22"/>
      <c r="C20" s="23"/>
      <c r="D20" s="23"/>
      <c r="E20" s="18"/>
      <c r="F20" s="22"/>
      <c r="G20" s="18"/>
      <c r="H20" s="18"/>
    </row>
    <row r="21" spans="1:8" ht="20.100000000000001" customHeight="1" x14ac:dyDescent="0.2">
      <c r="A21" s="7" t="s">
        <v>95</v>
      </c>
      <c r="B21" s="3" t="s">
        <v>25</v>
      </c>
      <c r="C21" s="19" t="s">
        <v>34</v>
      </c>
      <c r="D21" s="19" t="s">
        <v>35</v>
      </c>
      <c r="E21" s="18"/>
      <c r="F21" s="3" t="s">
        <v>47</v>
      </c>
      <c r="G21" s="19" t="s">
        <v>34</v>
      </c>
      <c r="H21" s="19" t="s">
        <v>35</v>
      </c>
    </row>
    <row r="22" spans="1:8" ht="15.95" customHeight="1" x14ac:dyDescent="0.2">
      <c r="B22" s="21" t="s">
        <v>26</v>
      </c>
      <c r="C22" s="43"/>
      <c r="D22" s="43"/>
      <c r="E22" s="18"/>
      <c r="F22" s="21" t="s">
        <v>48</v>
      </c>
      <c r="G22" s="44"/>
      <c r="H22" s="44"/>
    </row>
    <row r="23" spans="1:8" ht="15.95" customHeight="1" x14ac:dyDescent="0.2">
      <c r="B23" s="21" t="s">
        <v>27</v>
      </c>
      <c r="C23" s="43">
        <v>20</v>
      </c>
      <c r="D23" s="43"/>
      <c r="E23" s="18"/>
      <c r="F23" s="21" t="s">
        <v>49</v>
      </c>
      <c r="G23" s="44">
        <v>100</v>
      </c>
      <c r="H23" s="44"/>
    </row>
    <row r="24" spans="1:8" ht="15.95" customHeight="1" x14ac:dyDescent="0.2">
      <c r="B24" s="21" t="s">
        <v>28</v>
      </c>
      <c r="C24" s="43"/>
      <c r="D24" s="43"/>
      <c r="E24" s="18"/>
      <c r="F24" s="21" t="s">
        <v>93</v>
      </c>
      <c r="G24" s="44">
        <f>SUBTOTAL(109,VýdavkyNaCeny[Odhadované])</f>
        <v>100</v>
      </c>
      <c r="H24" s="44">
        <f>SUBTOTAL(109,VýdavkyNaCeny[Skutočné])</f>
        <v>0</v>
      </c>
    </row>
    <row r="25" spans="1:8" ht="15.95" customHeight="1" x14ac:dyDescent="0.2">
      <c r="B25" s="21" t="s">
        <v>93</v>
      </c>
      <c r="C25" s="43">
        <f>SUBTOTAL(109,VýdavkyNaPropagácia[Odhadované])</f>
        <v>20</v>
      </c>
      <c r="D25" s="43">
        <f>SUBTOTAL(109,VýdavkyNaPropagácia[Skutočné])</f>
        <v>0</v>
      </c>
      <c r="E25" s="18"/>
      <c r="F25" s="18"/>
      <c r="G25" s="18"/>
      <c r="H25" s="18"/>
    </row>
    <row r="26" spans="1:8" ht="15" customHeight="1" x14ac:dyDescent="0.2">
      <c r="B26" s="22"/>
      <c r="C26" s="23"/>
      <c r="D26" s="23"/>
      <c r="E26" s="18"/>
      <c r="F26" s="18"/>
      <c r="G26" s="18"/>
      <c r="H26" s="18"/>
    </row>
    <row r="27" spans="1:8" ht="20.100000000000001" customHeight="1" x14ac:dyDescent="0.2">
      <c r="A27" s="7" t="s">
        <v>11</v>
      </c>
      <c r="B27" s="3" t="s">
        <v>29</v>
      </c>
      <c r="C27" s="19" t="s">
        <v>34</v>
      </c>
      <c r="D27" s="19" t="s">
        <v>35</v>
      </c>
      <c r="E27" s="18"/>
      <c r="F27" s="18"/>
      <c r="G27" s="18"/>
      <c r="H27" s="18"/>
    </row>
    <row r="28" spans="1:8" ht="15.95" customHeight="1" x14ac:dyDescent="0.2">
      <c r="B28" s="21" t="s">
        <v>30</v>
      </c>
      <c r="C28" s="43"/>
      <c r="D28" s="43">
        <v>13</v>
      </c>
      <c r="E28" s="18"/>
      <c r="F28" s="18"/>
      <c r="G28" s="18"/>
      <c r="H28" s="18"/>
    </row>
    <row r="29" spans="1:8" ht="15.95" customHeight="1" x14ac:dyDescent="0.2">
      <c r="B29" s="21" t="s">
        <v>31</v>
      </c>
      <c r="C29" s="43">
        <v>12</v>
      </c>
      <c r="D29" s="43"/>
      <c r="E29" s="18"/>
      <c r="F29" s="18"/>
      <c r="G29" s="18"/>
      <c r="H29" s="18"/>
    </row>
    <row r="30" spans="1:8" ht="15.95" customHeight="1" x14ac:dyDescent="0.2">
      <c r="B30" s="21" t="s">
        <v>32</v>
      </c>
      <c r="C30" s="43"/>
      <c r="D30" s="43"/>
      <c r="E30" s="18"/>
      <c r="F30" s="18"/>
      <c r="G30" s="18"/>
      <c r="H30" s="18"/>
    </row>
    <row r="31" spans="1:8" ht="15.95" customHeight="1" x14ac:dyDescent="0.2">
      <c r="B31" s="21" t="s">
        <v>33</v>
      </c>
      <c r="C31" s="43"/>
      <c r="D31" s="43"/>
      <c r="E31" s="18"/>
      <c r="F31" s="18"/>
      <c r="G31" s="18"/>
      <c r="H31" s="18"/>
    </row>
    <row r="32" spans="1:8" ht="15.95" customHeight="1" x14ac:dyDescent="0.2">
      <c r="B32" s="3" t="s">
        <v>93</v>
      </c>
      <c r="C32" s="42">
        <f>SUBTOTAL(109,RôzneVýdavky[Odhadované])</f>
        <v>12</v>
      </c>
      <c r="D32" s="42">
        <f>SUBTOTAL(109,RôzneVýdavky[Skutočné])</f>
        <v>13</v>
      </c>
    </row>
  </sheetData>
  <mergeCells count="2">
    <mergeCell ref="B3:B4"/>
    <mergeCell ref="B1:F1"/>
  </mergeCells>
  <phoneticPr fontId="1" type="noConversion"/>
  <printOptions horizontalCentered="1"/>
  <pageMargins left="0.75" right="0.75" top="1" bottom="1" header="0.5" footer="0.5"/>
  <pageSetup paperSize="9" scale="93" fitToHeight="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H29"/>
  <sheetViews>
    <sheetView showGridLines="0" zoomScaleNormal="100" zoomScaleSheetLayoutView="75" workbookViewId="0"/>
  </sheetViews>
  <sheetFormatPr defaultColWidth="9.140625" defaultRowHeight="12.75" x14ac:dyDescent="0.2"/>
  <cols>
    <col min="1" max="1" width="2.7109375" style="7" customWidth="1"/>
    <col min="2" max="2" width="23.140625" style="6" customWidth="1"/>
    <col min="3" max="3" width="16.7109375" style="6" bestFit="1" customWidth="1"/>
    <col min="4" max="7" width="23.140625" style="6" customWidth="1"/>
    <col min="8" max="8" width="2.7109375" style="6" customWidth="1"/>
    <col min="9" max="16384" width="9.140625" style="6"/>
  </cols>
  <sheetData>
    <row r="1" spans="1:8" ht="45.75" customHeight="1" x14ac:dyDescent="0.2">
      <c r="A1" s="7" t="s">
        <v>51</v>
      </c>
      <c r="B1" s="52" t="str">
        <f>Výdavky!B1</f>
        <v>Rozpočet podujatia Názov podujatia</v>
      </c>
      <c r="C1" s="52"/>
      <c r="D1" s="52"/>
      <c r="E1" s="52"/>
      <c r="F1" s="8"/>
      <c r="G1" s="1" t="s">
        <v>81</v>
      </c>
    </row>
    <row r="2" spans="1:8" ht="6.75" customHeight="1" x14ac:dyDescent="0.2">
      <c r="B2" s="9"/>
      <c r="C2" s="9"/>
      <c r="D2" s="9"/>
      <c r="E2" s="10"/>
      <c r="F2" s="10"/>
      <c r="G2" s="10"/>
      <c r="H2" s="11"/>
    </row>
    <row r="3" spans="1:8" s="14" customFormat="1" ht="15" customHeight="1" x14ac:dyDescent="0.2">
      <c r="A3" s="7" t="s">
        <v>52</v>
      </c>
      <c r="B3" s="51" t="s">
        <v>62</v>
      </c>
      <c r="C3" s="12"/>
      <c r="D3" s="12"/>
      <c r="E3" s="12"/>
      <c r="F3" s="13" t="s">
        <v>34</v>
      </c>
      <c r="G3" s="13" t="s">
        <v>35</v>
      </c>
    </row>
    <row r="4" spans="1:8" ht="24" customHeight="1" x14ac:dyDescent="0.2">
      <c r="A4" s="7" t="s">
        <v>53</v>
      </c>
      <c r="B4" s="51"/>
      <c r="C4" s="15"/>
      <c r="D4" s="15"/>
      <c r="E4" s="15"/>
      <c r="F4" s="45">
        <f>SUM(Vstupenky[[#Totals],[Odhadovaná príjmy]],ReklamyVPrograme[[#Totals],[Odhadovaná príjmy]],VystavovateliaAPredajcovia[[#Totals],[Odhadovaná príjmy]],PredajPoložiek[[#Totals],[Odhadovaná príjmy]])</f>
        <v>1936</v>
      </c>
      <c r="G4" s="45">
        <f>SUM(Vstupenky[[#Totals],[Skutočné príjmy]],ReklamyVPrograme[[#Totals],[Skutočné príjmy]],VystavovateliaAPredajcovia[[#Totals],[Skutočné príjmy]],PredajPoložiek[[#Totals],[Skutočné príjmy]])</f>
        <v>1831</v>
      </c>
    </row>
    <row r="5" spans="1:8" ht="35.1" customHeight="1" x14ac:dyDescent="0.25">
      <c r="A5" s="7" t="s">
        <v>54</v>
      </c>
      <c r="B5" s="24" t="s">
        <v>63</v>
      </c>
      <c r="C5" s="25"/>
      <c r="D5" s="25"/>
      <c r="E5" s="25"/>
      <c r="F5" s="25"/>
      <c r="G5" s="25"/>
    </row>
    <row r="6" spans="1:8" ht="20.100000000000001" customHeight="1" x14ac:dyDescent="0.2">
      <c r="A6" s="7" t="s">
        <v>55</v>
      </c>
      <c r="B6" s="26" t="s">
        <v>64</v>
      </c>
      <c r="C6" s="26" t="s">
        <v>68</v>
      </c>
      <c r="D6" s="26" t="s">
        <v>69</v>
      </c>
      <c r="E6" s="26" t="s">
        <v>79</v>
      </c>
      <c r="F6" s="26" t="s">
        <v>80</v>
      </c>
      <c r="G6" s="26" t="s">
        <v>82</v>
      </c>
    </row>
    <row r="7" spans="1:8" ht="15.95" customHeight="1" x14ac:dyDescent="0.2">
      <c r="B7" s="26">
        <v>300</v>
      </c>
      <c r="C7" s="26">
        <v>278</v>
      </c>
      <c r="D7" s="26" t="s">
        <v>70</v>
      </c>
      <c r="E7" s="46">
        <v>5</v>
      </c>
      <c r="F7" s="46">
        <f>B7*E7</f>
        <v>1500</v>
      </c>
      <c r="G7" s="46">
        <f>C7*E7</f>
        <v>1390</v>
      </c>
    </row>
    <row r="8" spans="1:8" ht="15.95" customHeight="1" x14ac:dyDescent="0.2">
      <c r="B8" s="26">
        <v>197</v>
      </c>
      <c r="C8" s="26">
        <v>195</v>
      </c>
      <c r="D8" s="26" t="s">
        <v>71</v>
      </c>
      <c r="E8" s="46">
        <v>2</v>
      </c>
      <c r="F8" s="46">
        <f>B8*E8</f>
        <v>394</v>
      </c>
      <c r="G8" s="46">
        <f>C8*E8</f>
        <v>390</v>
      </c>
    </row>
    <row r="9" spans="1:8" ht="15.75" customHeight="1" x14ac:dyDescent="0.2">
      <c r="B9" s="26">
        <v>42</v>
      </c>
      <c r="C9" s="26">
        <v>51</v>
      </c>
      <c r="D9" s="26" t="s">
        <v>46</v>
      </c>
      <c r="E9" s="46">
        <v>1</v>
      </c>
      <c r="F9" s="46">
        <f>B9*E9</f>
        <v>42</v>
      </c>
      <c r="G9" s="46">
        <f>C9*E9</f>
        <v>51</v>
      </c>
    </row>
    <row r="10" spans="1:8" ht="15.95" customHeight="1" x14ac:dyDescent="0.2">
      <c r="B10" s="26" t="s">
        <v>93</v>
      </c>
      <c r="C10" s="26"/>
      <c r="D10" s="26"/>
      <c r="E10" s="26"/>
      <c r="F10" s="46">
        <f>SUBTOTAL(109,Vstupenky[Odhadovaná príjmy])</f>
        <v>1936</v>
      </c>
      <c r="G10" s="46">
        <f>SUBTOTAL(109,Vstupenky[Skutočné príjmy])</f>
        <v>1831</v>
      </c>
    </row>
    <row r="11" spans="1:8" ht="35.1" customHeight="1" x14ac:dyDescent="0.25">
      <c r="A11" s="7" t="s">
        <v>56</v>
      </c>
      <c r="B11" s="24" t="s">
        <v>65</v>
      </c>
      <c r="C11" s="25"/>
      <c r="D11" s="25"/>
      <c r="E11" s="25"/>
      <c r="F11" s="25"/>
      <c r="G11" s="25"/>
    </row>
    <row r="12" spans="1:8" ht="20.100000000000001" customHeight="1" x14ac:dyDescent="0.2">
      <c r="A12" s="7" t="s">
        <v>57</v>
      </c>
      <c r="B12" s="26" t="s">
        <v>64</v>
      </c>
      <c r="C12" s="26" t="s">
        <v>68</v>
      </c>
      <c r="D12" s="26" t="s">
        <v>69</v>
      </c>
      <c r="E12" s="26" t="s">
        <v>79</v>
      </c>
      <c r="F12" s="26" t="s">
        <v>80</v>
      </c>
      <c r="G12" s="26" t="s">
        <v>82</v>
      </c>
    </row>
    <row r="13" spans="1:8" ht="15.95" customHeight="1" x14ac:dyDescent="0.2">
      <c r="B13" s="26">
        <v>12</v>
      </c>
      <c r="C13" s="26"/>
      <c r="D13" s="26" t="s">
        <v>72</v>
      </c>
      <c r="E13" s="46"/>
      <c r="F13" s="46">
        <f>B13*E13</f>
        <v>0</v>
      </c>
      <c r="G13" s="46">
        <f>C13*E13</f>
        <v>0</v>
      </c>
    </row>
    <row r="14" spans="1:8" ht="15.95" customHeight="1" x14ac:dyDescent="0.2">
      <c r="B14" s="26"/>
      <c r="C14" s="26">
        <v>158</v>
      </c>
      <c r="D14" s="26" t="s">
        <v>73</v>
      </c>
      <c r="E14" s="46"/>
      <c r="F14" s="46">
        <f>B14*E14</f>
        <v>0</v>
      </c>
      <c r="G14" s="46">
        <f>C14*E14</f>
        <v>0</v>
      </c>
    </row>
    <row r="15" spans="1:8" ht="15.95" customHeight="1" x14ac:dyDescent="0.2">
      <c r="B15" s="26">
        <v>4</v>
      </c>
      <c r="C15" s="26"/>
      <c r="D15" s="26" t="s">
        <v>74</v>
      </c>
      <c r="E15" s="46"/>
      <c r="F15" s="46">
        <f>B15*E15</f>
        <v>0</v>
      </c>
      <c r="G15" s="46">
        <f>C15*E15</f>
        <v>0</v>
      </c>
    </row>
    <row r="16" spans="1:8" ht="15.95" customHeight="1" x14ac:dyDescent="0.2">
      <c r="B16" s="26" t="s">
        <v>93</v>
      </c>
      <c r="C16" s="26"/>
      <c r="D16" s="26"/>
      <c r="E16" s="26"/>
      <c r="F16" s="46">
        <f>SUBTOTAL(109,ReklamyVPrograme[Odhadovaná príjmy])</f>
        <v>0</v>
      </c>
      <c r="G16" s="46">
        <f>SUBTOTAL(109,ReklamyVPrograme[Skutočné príjmy])</f>
        <v>0</v>
      </c>
    </row>
    <row r="17" spans="1:7" ht="35.1" customHeight="1" x14ac:dyDescent="0.25">
      <c r="A17" s="7" t="s">
        <v>58</v>
      </c>
      <c r="B17" s="24" t="s">
        <v>66</v>
      </c>
      <c r="C17" s="25"/>
      <c r="D17" s="25"/>
      <c r="E17" s="25"/>
      <c r="F17" s="25"/>
      <c r="G17" s="25"/>
    </row>
    <row r="18" spans="1:7" ht="20.100000000000001" customHeight="1" x14ac:dyDescent="0.2">
      <c r="A18" s="7" t="s">
        <v>59</v>
      </c>
      <c r="B18" s="26" t="s">
        <v>64</v>
      </c>
      <c r="C18" s="26" t="s">
        <v>68</v>
      </c>
      <c r="D18" s="26" t="s">
        <v>69</v>
      </c>
      <c r="E18" s="26" t="s">
        <v>79</v>
      </c>
      <c r="F18" s="26" t="s">
        <v>80</v>
      </c>
      <c r="G18" s="26" t="s">
        <v>82</v>
      </c>
    </row>
    <row r="19" spans="1:7" ht="15.95" customHeight="1" x14ac:dyDescent="0.2">
      <c r="B19" s="26">
        <v>23</v>
      </c>
      <c r="C19" s="26"/>
      <c r="D19" s="26" t="s">
        <v>75</v>
      </c>
      <c r="E19" s="46"/>
      <c r="F19" s="46">
        <f>B19*E19</f>
        <v>0</v>
      </c>
      <c r="G19" s="46">
        <f>C19*E19</f>
        <v>0</v>
      </c>
    </row>
    <row r="20" spans="1:7" ht="15.95" customHeight="1" x14ac:dyDescent="0.2">
      <c r="B20" s="26">
        <v>354</v>
      </c>
      <c r="C20" s="26"/>
      <c r="D20" s="26" t="s">
        <v>76</v>
      </c>
      <c r="E20" s="46"/>
      <c r="F20" s="46">
        <f>B20*E20</f>
        <v>0</v>
      </c>
      <c r="G20" s="46">
        <f>C20*E20</f>
        <v>0</v>
      </c>
    </row>
    <row r="21" spans="1:7" ht="15.95" customHeight="1" x14ac:dyDescent="0.2">
      <c r="B21" s="26">
        <v>56</v>
      </c>
      <c r="C21" s="26"/>
      <c r="D21" s="26" t="s">
        <v>77</v>
      </c>
      <c r="E21" s="46"/>
      <c r="F21" s="46">
        <f>B21*E21</f>
        <v>0</v>
      </c>
      <c r="G21" s="46">
        <f>C21*E21</f>
        <v>0</v>
      </c>
    </row>
    <row r="22" spans="1:7" ht="15.95" customHeight="1" x14ac:dyDescent="0.2">
      <c r="B22" s="26" t="s">
        <v>93</v>
      </c>
      <c r="C22" s="26"/>
      <c r="D22" s="26"/>
      <c r="E22" s="26"/>
      <c r="F22" s="46">
        <f>SUBTOTAL(109,VystavovateliaAPredajcovia[Odhadovaná príjmy])</f>
        <v>0</v>
      </c>
      <c r="G22" s="46">
        <f>SUBTOTAL(109,VystavovateliaAPredajcovia[Skutočné príjmy])</f>
        <v>0</v>
      </c>
    </row>
    <row r="23" spans="1:7" ht="35.1" customHeight="1" x14ac:dyDescent="0.25">
      <c r="A23" s="7" t="s">
        <v>60</v>
      </c>
      <c r="B23" s="24" t="s">
        <v>67</v>
      </c>
      <c r="C23" s="25"/>
      <c r="D23" s="25"/>
      <c r="E23" s="25"/>
      <c r="F23" s="25"/>
      <c r="G23" s="25"/>
    </row>
    <row r="24" spans="1:7" ht="20.100000000000001" customHeight="1" x14ac:dyDescent="0.2">
      <c r="A24" s="7" t="s">
        <v>61</v>
      </c>
      <c r="B24" s="26" t="s">
        <v>64</v>
      </c>
      <c r="C24" s="26" t="s">
        <v>68</v>
      </c>
      <c r="D24" s="26" t="s">
        <v>69</v>
      </c>
      <c r="E24" s="26" t="s">
        <v>79</v>
      </c>
      <c r="F24" s="26" t="s">
        <v>80</v>
      </c>
      <c r="G24" s="26" t="s">
        <v>82</v>
      </c>
    </row>
    <row r="25" spans="1:7" ht="15.95" customHeight="1" x14ac:dyDescent="0.2">
      <c r="B25" s="26"/>
      <c r="C25" s="26"/>
      <c r="D25" s="26" t="s">
        <v>78</v>
      </c>
      <c r="E25" s="46"/>
      <c r="F25" s="46">
        <f>B25*E25</f>
        <v>0</v>
      </c>
      <c r="G25" s="46">
        <f>C25*E25</f>
        <v>0</v>
      </c>
    </row>
    <row r="26" spans="1:7" ht="15.95" customHeight="1" x14ac:dyDescent="0.2">
      <c r="B26" s="26">
        <v>123</v>
      </c>
      <c r="C26" s="26"/>
      <c r="D26" s="26" t="s">
        <v>78</v>
      </c>
      <c r="E26" s="46"/>
      <c r="F26" s="46">
        <f>B26*E26</f>
        <v>0</v>
      </c>
      <c r="G26" s="46">
        <f>C26*E26</f>
        <v>0</v>
      </c>
    </row>
    <row r="27" spans="1:7" ht="15.95" customHeight="1" x14ac:dyDescent="0.2">
      <c r="B27" s="26"/>
      <c r="C27" s="26"/>
      <c r="D27" s="26" t="s">
        <v>78</v>
      </c>
      <c r="E27" s="46"/>
      <c r="F27" s="46">
        <f>B27*E27</f>
        <v>0</v>
      </c>
      <c r="G27" s="46">
        <f>C27*E27</f>
        <v>0</v>
      </c>
    </row>
    <row r="28" spans="1:7" ht="15.95" customHeight="1" x14ac:dyDescent="0.2">
      <c r="B28" s="26">
        <v>13</v>
      </c>
      <c r="C28" s="26"/>
      <c r="D28" s="26" t="s">
        <v>78</v>
      </c>
      <c r="E28" s="46"/>
      <c r="F28" s="46">
        <f>B28*E28</f>
        <v>0</v>
      </c>
      <c r="G28" s="46">
        <f>C28*E28</f>
        <v>0</v>
      </c>
    </row>
    <row r="29" spans="1:7" ht="15.95" customHeight="1" x14ac:dyDescent="0.2">
      <c r="B29" s="26" t="s">
        <v>93</v>
      </c>
      <c r="C29" s="26"/>
      <c r="D29" s="26"/>
      <c r="E29" s="26"/>
      <c r="F29" s="46">
        <f>SUBTOTAL(109,PredajPoložiek[Odhadovaná príjmy])</f>
        <v>0</v>
      </c>
      <c r="G29" s="46">
        <f>SUBTOTAL(109,PredajPoložiek[Skutočné príjmy])</f>
        <v>0</v>
      </c>
    </row>
  </sheetData>
  <mergeCells count="2">
    <mergeCell ref="B3:B4"/>
    <mergeCell ref="B1:E1"/>
  </mergeCells>
  <phoneticPr fontId="1" type="noConversion"/>
  <printOptions horizontalCentered="1"/>
  <pageMargins left="0.75" right="0.75" top="1" bottom="1" header="0.5" footer="0.5"/>
  <pageSetup paperSize="9" scale="96" fitToHeight="0" orientation="landscape" r:id="rId1"/>
  <headerFooter alignWithMargins="0"/>
  <ignoredErrors>
    <ignoredError sqref="G25:G29 F25:F28 G19:G21 F19:F21 G13:G16 F13:F15" emptyCellReference="1"/>
  </ignoredErrors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  <pageSetUpPr fitToPage="1"/>
  </sheetPr>
  <dimension ref="A1:G12"/>
  <sheetViews>
    <sheetView showGridLines="0" zoomScaleNormal="100" workbookViewId="0"/>
  </sheetViews>
  <sheetFormatPr defaultColWidth="9.140625" defaultRowHeight="12.75" x14ac:dyDescent="0.2"/>
  <cols>
    <col min="1" max="1" width="2.7109375" style="7" customWidth="1"/>
    <col min="2" max="2" width="33.140625" style="6" bestFit="1" customWidth="1"/>
    <col min="3" max="3" width="20.7109375" style="6" customWidth="1"/>
    <col min="4" max="6" width="23.140625" style="6" customWidth="1"/>
    <col min="7" max="7" width="26.5703125" style="6" customWidth="1"/>
    <col min="8" max="8" width="2.7109375" style="6" customWidth="1"/>
    <col min="9" max="9" width="5.28515625" style="6" customWidth="1"/>
    <col min="10" max="16384" width="9.140625" style="6"/>
  </cols>
  <sheetData>
    <row r="1" spans="1:7" ht="36.75" customHeight="1" x14ac:dyDescent="0.4">
      <c r="A1" s="7" t="s">
        <v>83</v>
      </c>
      <c r="B1" s="54" t="str">
        <f>Výdavky!B1</f>
        <v>Rozpočet podujatia Názov podujatia</v>
      </c>
      <c r="C1" s="54"/>
      <c r="D1" s="54"/>
      <c r="E1" s="54"/>
      <c r="F1" s="27"/>
      <c r="G1" s="40" t="s">
        <v>96</v>
      </c>
    </row>
    <row r="2" spans="1:7" ht="21" customHeight="1" x14ac:dyDescent="0.2">
      <c r="B2" s="2"/>
      <c r="C2" s="2"/>
      <c r="D2" s="2"/>
      <c r="E2" s="2"/>
      <c r="F2" s="2"/>
      <c r="G2" s="41" t="s">
        <v>92</v>
      </c>
    </row>
    <row r="3" spans="1:7" ht="19.5" customHeight="1" x14ac:dyDescent="0.2">
      <c r="A3" s="7" t="s">
        <v>84</v>
      </c>
      <c r="B3" s="28"/>
      <c r="C3" s="28"/>
      <c r="D3" s="29"/>
      <c r="E3" s="53" t="s">
        <v>91</v>
      </c>
      <c r="F3" s="53"/>
      <c r="G3" s="53"/>
    </row>
    <row r="4" spans="1:7" ht="20.100000000000001" customHeight="1" x14ac:dyDescent="0.2">
      <c r="A4" s="7" t="s">
        <v>85</v>
      </c>
      <c r="B4" s="30" t="s">
        <v>87</v>
      </c>
      <c r="C4" s="31" t="s">
        <v>34</v>
      </c>
      <c r="D4" s="32" t="s">
        <v>35</v>
      </c>
      <c r="E4" s="53"/>
      <c r="F4" s="53"/>
      <c r="G4" s="53"/>
    </row>
    <row r="5" spans="1:7" ht="15.95" customHeight="1" x14ac:dyDescent="0.2">
      <c r="B5" s="33" t="s">
        <v>88</v>
      </c>
      <c r="C5" s="47">
        <f>Príjmy!F4</f>
        <v>1936</v>
      </c>
      <c r="D5" s="48">
        <f>Príjmy!G4</f>
        <v>1831</v>
      </c>
      <c r="E5" s="53"/>
      <c r="F5" s="53"/>
      <c r="G5" s="53"/>
    </row>
    <row r="6" spans="1:7" ht="15.95" customHeight="1" x14ac:dyDescent="0.2">
      <c r="B6" s="33" t="s">
        <v>89</v>
      </c>
      <c r="C6" s="47">
        <f>Výdavky!G4</f>
        <v>882</v>
      </c>
      <c r="D6" s="48">
        <f>Výdavky!H4</f>
        <v>333</v>
      </c>
      <c r="E6" s="53"/>
      <c r="F6" s="53"/>
      <c r="G6" s="53"/>
    </row>
    <row r="7" spans="1:7" ht="15" x14ac:dyDescent="0.2">
      <c r="B7" s="34"/>
      <c r="C7" s="35"/>
      <c r="D7" s="36"/>
      <c r="E7" s="53"/>
      <c r="F7" s="53"/>
      <c r="G7" s="53"/>
    </row>
    <row r="8" spans="1:7" ht="33" customHeight="1" x14ac:dyDescent="0.2">
      <c r="A8" s="7" t="s">
        <v>86</v>
      </c>
      <c r="B8" s="37" t="s">
        <v>90</v>
      </c>
      <c r="C8" s="49">
        <f>C5-C6</f>
        <v>1054</v>
      </c>
      <c r="D8" s="50">
        <f>D5-D6</f>
        <v>1498</v>
      </c>
      <c r="E8" s="53"/>
      <c r="F8" s="53"/>
      <c r="G8" s="53"/>
    </row>
    <row r="9" spans="1:7" x14ac:dyDescent="0.2">
      <c r="E9" s="53"/>
      <c r="F9" s="53"/>
      <c r="G9" s="53"/>
    </row>
    <row r="10" spans="1:7" x14ac:dyDescent="0.2">
      <c r="E10" s="53"/>
      <c r="F10" s="53"/>
      <c r="G10" s="53"/>
    </row>
    <row r="11" spans="1:7" x14ac:dyDescent="0.2">
      <c r="E11" s="53"/>
      <c r="F11" s="53"/>
      <c r="G11" s="53"/>
    </row>
    <row r="12" spans="1:7" x14ac:dyDescent="0.2">
      <c r="E12" s="53"/>
      <c r="F12" s="53"/>
      <c r="G12" s="53"/>
    </row>
  </sheetData>
  <mergeCells count="2">
    <mergeCell ref="E3:G12"/>
    <mergeCell ref="B1:E1"/>
  </mergeCells>
  <phoneticPr fontId="1" type="noConversion"/>
  <printOptions horizontalCentered="1"/>
  <pageMargins left="0.75" right="0.75" top="1" bottom="1" header="0.5" footer="0.5"/>
  <pageSetup paperSize="9" scale="97" orientation="landscape" r:id="rId1"/>
  <headerFooter alignWithMargins="0"/>
  <ignoredErrors>
    <ignoredError sqref="C6:D6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Začíname</vt:lpstr>
      <vt:lpstr>Výdavky</vt:lpstr>
      <vt:lpstr>Príjmy</vt:lpstr>
      <vt:lpstr>Súhrn ziskov a strát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2018-05-25T11:32:03Z</dcterms:created>
  <dcterms:modified xsi:type="dcterms:W3CDTF">2019-01-25T10:06:00Z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