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bookViews>
    <workbookView xWindow="0" yWindow="0" windowWidth="21600" windowHeight="8325"/>
  </bookViews>
  <sheets>
    <sheet name="ZAČIATOK" sheetId="2" r:id="rId1"/>
    <sheet name="OSOBNÝ MESAČNÝ ROZPOČE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<sst xmlns="http://schemas.openxmlformats.org/spreadsheetml/2006/main" count="159" uniqueCount="97">
  <si>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INFORMÁCIE O TEJTO ŠABLÓNE</t>
  </si>
  <si>
    <t>Zadajte vzniknuté výdavky v rôznych kategóriách do príslušných tabuliek.</t>
  </si>
  <si>
    <t>Predpokladaný zostatok, skutočný zostatok a rozdiel sa vypočítajú automaticky.</t>
  </si>
  <si>
    <t>Poznámka: </t>
  </si>
  <si>
    <t>V hárku OSOBNÝ MESAČNÝ ROZPOČET sú v stĺpci A uvedené ďalšie pokyny. Tento text je zámerne skrytý. Ak chcete text odstrániť, vyberte stĺpec A a potom stlačte kláves DELETE. Ak chcete text zobraziť, vyberte stĺpec A a potom zmeňte farbu písma.</t>
  </si>
  <si>
    <t>Ak chcete získať ďalšie informácie o tabuľkách v hárku, v tabuľke stlačte kláves SHIFT a potom kláves F10, vyberte možnosť TABUĽKA a potom vyberte položku ALTERNATÍVNY TEXT.</t>
  </si>
  <si>
    <t>V tomto hárku vytvorte osobný mesačný rozpočet. V bunkách v tomto stĺpci sú užitočné pokyny na používanie tohto hárka. Začnite stlačením šípky nadol.</t>
  </si>
  <si>
    <t>V bunke napravo sa nachádza názov tohto hárka. Ďalší pokyn je v bunke A4.</t>
  </si>
  <si>
    <t>Predpokladaný zostatok v bunke J4, skutočný zostatok v bunke J6 a rozdiel v bunke J8 sa vypočítajú automaticky. Ďalší pokyn je v bunke A8.</t>
  </si>
  <si>
    <t>Zadajte podrobnosti do tabuľky Bývanie začínajúcej v bunke napravo a tabuľky Zábava začínajúcej v bunke G12. Ďalší pokyn je v bunke A25.</t>
  </si>
  <si>
    <t>Zadajte podrobnosti do tabuľky Doprava začínajúcej v bunke napravo a tabuľky Pôžičky začínajúcej v bunke G24. Ďalší pokyn je v bunke A35.</t>
  </si>
  <si>
    <t>Zadajte podrobnosti do tabuľky Poistenie začínajúcej v bunke napravo a tabuľky Dane začínajúcej v bunke G33. Ďalší pokyn je v bunke A42.</t>
  </si>
  <si>
    <t>Celkové predpokladané náklady v bunke J59, celkové skutočné náklady v bunke J61 a celkový rozdiel v bunke J63 sa vypočítajú automaticky.</t>
  </si>
  <si>
    <t>OSOBNÝ MESAČNÝ ROZPOČET</t>
  </si>
  <si>
    <t>PREDPOKLADANÝ MESAČNÝ PRÍJEM</t>
  </si>
  <si>
    <t>SKUTOČNÝ MESAČNÝ PRÍJEM</t>
  </si>
  <si>
    <t>BÝVANIE</t>
  </si>
  <si>
    <t>Hypotéka alebo nájomné</t>
  </si>
  <si>
    <t>Telefón</t>
  </si>
  <si>
    <t>Elektrina</t>
  </si>
  <si>
    <t>Plyn</t>
  </si>
  <si>
    <t>Vodné a stočné</t>
  </si>
  <si>
    <t>Káblová televízia</t>
  </si>
  <si>
    <t>Odvoz odpadu</t>
  </si>
  <si>
    <t>Údržba alebo opravy</t>
  </si>
  <si>
    <t>Zásoby</t>
  </si>
  <si>
    <t>Iné</t>
  </si>
  <si>
    <t>Medzisúčet</t>
  </si>
  <si>
    <t>DOPRAVA</t>
  </si>
  <si>
    <t>Platba za vozidlo</t>
  </si>
  <si>
    <t>Cestovné za autobus alebo taxi</t>
  </si>
  <si>
    <t>Poistenie</t>
  </si>
  <si>
    <t>Úradné poplatky</t>
  </si>
  <si>
    <t>Pohonné hmoty</t>
  </si>
  <si>
    <t>Údržba</t>
  </si>
  <si>
    <t>POISTENIE</t>
  </si>
  <si>
    <t>Domácnosť</t>
  </si>
  <si>
    <t>Zdravotné</t>
  </si>
  <si>
    <t>Život</t>
  </si>
  <si>
    <t>STRAVA</t>
  </si>
  <si>
    <t>Potraviny</t>
  </si>
  <si>
    <t>Reštaurácie</t>
  </si>
  <si>
    <t>DOMÁCE ZVIERATÁ</t>
  </si>
  <si>
    <t>Strava</t>
  </si>
  <si>
    <t>Zdravie</t>
  </si>
  <si>
    <t>Starostlivosť o výzor</t>
  </si>
  <si>
    <t>Hračky</t>
  </si>
  <si>
    <t>OSOBNÁ STAROSTLIVOSŤ</t>
  </si>
  <si>
    <t>Kaderníctvo a manikúra</t>
  </si>
  <si>
    <t>Oblečenie</t>
  </si>
  <si>
    <t>Čistiareň</t>
  </si>
  <si>
    <t>Zdravotný klub</t>
  </si>
  <si>
    <t>Príspevky alebo poplatky organizáciám</t>
  </si>
  <si>
    <t>Príjem 1</t>
  </si>
  <si>
    <t>Osobitné príjmy</t>
  </si>
  <si>
    <t>Mesačný príjem spolu</t>
  </si>
  <si>
    <t>Predpokladané náklady</t>
  </si>
  <si>
    <t>Skutočné náklady</t>
  </si>
  <si>
    <t>Rozdiel</t>
  </si>
  <si>
    <t>PREDPOKLADANÝ ZOSTATOK 
(predpokladaný príjem mínus náklady)</t>
  </si>
  <si>
    <t>SKUTOČNÝ ZOSTATOK 
(skutočný príjem mínus náklady)</t>
  </si>
  <si>
    <t>ROZDIEL 
(skutočné mínus predpokladané)</t>
  </si>
  <si>
    <t>ZÁBAVA</t>
  </si>
  <si>
    <t>Video alebo DVD</t>
  </si>
  <si>
    <t>CD nosiče</t>
  </si>
  <si>
    <t>Filmy</t>
  </si>
  <si>
    <t>Koncerty</t>
  </si>
  <si>
    <t>Športové podujatia</t>
  </si>
  <si>
    <t>Divadlo</t>
  </si>
  <si>
    <t>PÔŽIČKY</t>
  </si>
  <si>
    <t>Osobné</t>
  </si>
  <si>
    <t>Študentské</t>
  </si>
  <si>
    <t>Kreditná karta</t>
  </si>
  <si>
    <t>DANE</t>
  </si>
  <si>
    <t>Zahraničné</t>
  </si>
  <si>
    <t>Štátne</t>
  </si>
  <si>
    <t>Miestne</t>
  </si>
  <si>
    <t>ÚSPORY ALEBO INVESTÍCIE</t>
  </si>
  <si>
    <t>Dôchodkový účet</t>
  </si>
  <si>
    <t>Investičný účet</t>
  </si>
  <si>
    <t>DARY A PRÍSPEVKY</t>
  </si>
  <si>
    <t>Charita 1</t>
  </si>
  <si>
    <t>Charita 2</t>
  </si>
  <si>
    <t>Charita 3</t>
  </si>
  <si>
    <t>PRÁVNE POPLATKY</t>
  </si>
  <si>
    <t>Právnik</t>
  </si>
  <si>
    <t>Výživné</t>
  </si>
  <si>
    <t>Záložné právo alebo rozsudok</t>
  </si>
  <si>
    <t>PREDPOKLADANÉ NÁKLADY SPOLU</t>
  </si>
  <si>
    <t>SKUTOČNÉ NÁKLADY SPOLU</t>
  </si>
  <si>
    <t>ROZDIEL SPOLU</t>
  </si>
  <si>
    <t>Tento hárok osobný mesačný rozpočet slúži na sledovanie predpokladaných a skutočných mesačných príjmov a predpokladaných a skutočných nákladov.</t>
  </si>
  <si>
    <t>V bunke napravo je označenie Predpokladaný mesačný príjem. Zadajte príjem 1 do bunky E4 a osobitné príjmy do bunky E5. Mesačný príjem spolu v bunke E6 sa vypočíta automaticky. Ďalší pokyn je v bunke A6.</t>
  </si>
  <si>
    <t>V bunke napravo je označenie Skutočný mesačný príjem. Zadajte príjem 1 do bunky E8 a osobitné príjmy do bunky E9. Mesačný príjem spolu v bunke E10 sa vypočíta automaticky. Ďalší pokyn je v bunke A12.</t>
  </si>
  <si>
    <t>Zadajte podrobnosti do tabuľky Strava začínajúcej v bunke napravo a tabuľky Uspory začínajúcej v bunke G40. Ďalší pokyn je v bunke A48.</t>
  </si>
  <si>
    <t>Zadajte podrobnosti do tabuľky Domace zvierata začínajúcej v bunke napravo a tabuľky Dary začínajúcej v bunke G46. Ďalší pokyn je v bunke A56.</t>
  </si>
  <si>
    <t>Zadajte podrobnosti do tabuľky Osobna starostlivost začínajúcej v bunke napravo a tabuľky Pravne poplatky začínajúcej v bunke G52. Ďalší pokyn je v bunke A59.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</si>
</sst>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</numFmts>
  <fonts count="2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7" applyNumberFormat="0" applyFill="0" applyAlignment="0" applyProtection="0"/>
    <xf numFmtId="0" fontId="3" fillId="0" borderId="8" applyNumberFormat="0" applyFill="0" applyBorder="0" applyAlignment="0" applyProtection="0"/>
    <xf numFmtId="0" fontId="4" fillId="0" borderId="9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5" fillId="0" borderId="7" xfId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9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Font="1" applyFill="1" applyBorder="1"/>
    <xf numFmtId="167" fontId="0" fillId="0" borderId="0" xfId="0" applyNumberFormat="1"/>
    <xf numFmtId="0" fontId="3" fillId="0" borderId="5" xfId="2" applyBorder="1" applyAlignment="1">
      <alignment vertical="center"/>
    </xf>
    <xf numFmtId="0" fontId="3" fillId="0" borderId="6" xfId="2" applyBorder="1" applyAlignment="1">
      <alignment vertical="center"/>
    </xf>
    <xf numFmtId="0" fontId="3" fillId="0" borderId="2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3" fillId="0" borderId="4" xfId="2" applyBorder="1" applyAlignment="1">
      <alignment vertical="center" wrapText="1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" xfId="3" applyBorder="1" applyAlignment="1">
      <alignment horizontal="left" vertical="center"/>
    </xf>
    <xf numFmtId="8" fontId="3" fillId="0" borderId="2" xfId="0" applyNumberFormat="1" applyFont="1" applyFill="1" applyBorder="1"/>
    <xf numFmtId="8" fontId="3" fillId="0" borderId="3" xfId="0" applyNumberFormat="1" applyFont="1" applyFill="1" applyBorder="1"/>
    <xf numFmtId="8" fontId="4" fillId="2" borderId="4" xfId="0" applyNumberFormat="1" applyFont="1" applyFill="1" applyBorder="1"/>
    <xf numFmtId="8" fontId="4" fillId="2" borderId="1" xfId="0" applyNumberFormat="1" applyFont="1" applyFill="1" applyBorder="1" applyAlignment="1">
      <alignment vertical="center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4" builtinId="3" customBuiltin="1"/>
    <cellStyle name="Čiarka [0]" xfId="5" builtinId="6" customBuiltin="1"/>
    <cellStyle name="Dobrá" xfId="11" builtinId="26" customBuiltin="1"/>
    <cellStyle name="Kontrolná bunka" xfId="18" builtinId="23" customBuiltin="1"/>
    <cellStyle name="Mena" xfId="6" builtinId="4" customBuiltin="1"/>
    <cellStyle name="Mena [0]" xfId="7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10" builtinId="19" customBuiltin="1"/>
    <cellStyle name="Neutrálna" xfId="13" builtinId="28" customBuiltin="1"/>
    <cellStyle name="Normálne" xfId="0" builtinId="0" customBuiltin="1"/>
    <cellStyle name="Percentá" xfId="8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Titul" xfId="9" builtinId="15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73"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Byvanie" displayName="Byvanie" ref="B12:E23" totalsRowCount="1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BÝVANIE" totalsRowLabel="Medzisúčet"/>
    <tableColumn id="2" name="Predpokladané náklady" totalsRowDxfId="65"/>
    <tableColumn id="3" name="Skutočné náklady" totalsRowDxfId="64"/>
    <tableColumn id="4" name="Rozdiel" totalsRowFunction="sum" totalsRowDxfId="63">
      <calculatedColumnFormula>Byvanie[[#This Row],[Predpokladané náklady]]-Byvanie[[#This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bývanie. Rozdiel sa vypočíta automaticky."/>
    </ext>
  </extLst>
</table>
</file>

<file path=xl/tables/table10.xml><?xml version="1.0" encoding="utf-8"?>
<table xmlns="http://schemas.openxmlformats.org/spreadsheetml/2006/main" id="10" name="Domace_zvierata" displayName="Domace_zvierata" ref="B48:E54" totalsRowCount="1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DOMÁCE ZVIERATÁ" totalsRowLabel="Medzisúčet"/>
    <tableColumn id="2" name="Predpokladané náklady" dataDxfId="20" totalsRowDxfId="38"/>
    <tableColumn id="3" name="Skutočné náklady" dataDxfId="19" totalsRowDxfId="37"/>
    <tableColumn id="4" name="Rozdiel" totalsRowFunction="sum" dataDxfId="18" totalsRowDxfId="36">
      <calculatedColumnFormula>Domace_zvierata[[#This Row],[Predpokladané náklady]]-Domace_zvierata[[#This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domáce zvieratá. Rozdiel sa vypočíta automaticky."/>
    </ext>
  </extLst>
</table>
</file>

<file path=xl/tables/table11.xml><?xml version="1.0" encoding="utf-8"?>
<table xmlns="http://schemas.openxmlformats.org/spreadsheetml/2006/main" id="11" name="Pravne_poplatky" displayName="Pravne_poplatky" ref="G52:J57" totalsRowCount="1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PRÁVNE POPLATKY" totalsRowLabel="Medzisúčet"/>
    <tableColumn id="2" name="Predpokladané náklady" dataDxfId="17" totalsRowDxfId="35"/>
    <tableColumn id="3" name="Skutočné náklady" dataDxfId="16" totalsRowDxfId="34"/>
    <tableColumn id="4" name="Rozdiel" totalsRowFunction="sum" dataDxfId="15" totalsRowDxfId="33">
      <calculatedColumnFormula>Pravne_poplatky[[#This Row],[Predpokladané náklady]]-Pravne_poplatky[[#This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právne poplatky. Rozdiel sa vypočíta automaticky."/>
    </ext>
  </extLst>
</table>
</file>

<file path=xl/tables/table12.xml><?xml version="1.0" encoding="utf-8"?>
<table xmlns="http://schemas.openxmlformats.org/spreadsheetml/2006/main" id="12" name="Osobna_starostlivost" displayName="Osobna_starostlivost" ref="B56:E64" totalsRowCount="1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OSOBNÁ STAROSTLIVOSŤ" totalsRowLabel="Medzisúčet"/>
    <tableColumn id="2" name="Predpokladané náklady" totalsRowDxfId="32"/>
    <tableColumn id="3" name="Skutočné náklady" totalsRowDxfId="31"/>
    <tableColumn id="4" name="Rozdiel" totalsRowFunction="sum" totalsRowDxfId="30">
      <calculatedColumnFormula>Osobna_starostlivost[[#This Row],[Predpokladané náklady]]-Osobna_starostlivost[[#This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osobnú starostlivosť. Rozdiel sa vypočíta automaticky."/>
    </ext>
  </extLst>
</table>
</file>

<file path=xl/tables/table2.xml><?xml version="1.0" encoding="utf-8"?>
<table xmlns="http://schemas.openxmlformats.org/spreadsheetml/2006/main" id="2" name="Zabava" displayName="Zabava" ref="G12:J22" totalsRowCount="1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ZÁBAVA" totalsRowLabel="Medzisúčet"/>
    <tableColumn id="2" name="Predpokladané náklady" dataDxfId="2" totalsRowDxfId="62"/>
    <tableColumn id="3" name="Skutočné náklady" dataDxfId="1" totalsRowDxfId="61"/>
    <tableColumn id="4" name="Rozdiel" totalsRowFunction="sum" dataDxfId="0" totalsRowDxfId="60">
      <calculatedColumnFormula>Zabava[[#This Row],[Predpokladané náklady]]-Zabava[[#This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zábavu. Rozdiel sa vypočíta automaticky."/>
    </ext>
  </extLst>
</table>
</file>

<file path=xl/tables/table3.xml><?xml version="1.0" encoding="utf-8"?>
<table xmlns="http://schemas.openxmlformats.org/spreadsheetml/2006/main" id="3" name="Pozicky" displayName="Pozicky" ref="G24:J31" totalsRowCount="1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PÔŽIČKY" totalsRowLabel="Medzisúčet"/>
    <tableColumn id="2" name="Predpokladané náklady" dataDxfId="5" totalsRowDxfId="59"/>
    <tableColumn id="3" name="Skutočné náklady" dataDxfId="4" totalsRowDxfId="58"/>
    <tableColumn id="4" name="Rozdiel" totalsRowFunction="sum" dataDxfId="3" totalsRowDxfId="57">
      <calculatedColumnFormula>Pozicky[[#This Row],[Predpokladané náklady]]-Pozicky[[#This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pôžičky. Rozdiel sa vypočíta automaticky."/>
    </ext>
  </extLst>
</table>
</file>

<file path=xl/tables/table4.xml><?xml version="1.0" encoding="utf-8"?>
<table xmlns="http://schemas.openxmlformats.org/spreadsheetml/2006/main" id="4" name="Doprava" displayName="Doprava" ref="B25:E33" totalsRowCount="1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DOPRAVA" totalsRowLabel="Medzisúčet"/>
    <tableColumn id="2" name="Predpokladané náklady" dataDxfId="29" totalsRowDxfId="56"/>
    <tableColumn id="3" name="Skutočné náklady" dataDxfId="28" totalsRowDxfId="55"/>
    <tableColumn id="4" name="Rozdiel" totalsRowFunction="sum" dataDxfId="27" totalsRowDxfId="54">
      <calculatedColumnFormula>Doprava[[#This Row],[Predpokladané náklady]]-Doprava[[#This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dopravu. Rozdiel sa vypočíta automaticky."/>
    </ext>
  </extLst>
</table>
</file>

<file path=xl/tables/table5.xml><?xml version="1.0" encoding="utf-8"?>
<table xmlns="http://schemas.openxmlformats.org/spreadsheetml/2006/main" id="5" name="Poistenie" displayName="Poistenie" ref="B35:E40" totalsRowCount="1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POISTENIE" totalsRowLabel="Medzisúčet"/>
    <tableColumn id="2" name="Predpokladané náklady" dataDxfId="26" totalsRowDxfId="53"/>
    <tableColumn id="3" name="Skutočné náklady" dataDxfId="25" totalsRowDxfId="52"/>
    <tableColumn id="4" name="Rozdiel" totalsRowFunction="sum" dataDxfId="24" totalsRowDxfId="51">
      <calculatedColumnFormula>Poistenie[[#This Row],[Predpokladané náklady]]-Poistenie[[#This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poistenie. Rozdiel sa vypočíta automaticky."/>
    </ext>
  </extLst>
</table>
</file>

<file path=xl/tables/table6.xml><?xml version="1.0" encoding="utf-8"?>
<table xmlns="http://schemas.openxmlformats.org/spreadsheetml/2006/main" id="6" name="Dane" displayName="Dane" ref="G33:J38" totalsRowCount="1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DANE" totalsRowLabel="Medzisúčet"/>
    <tableColumn id="2" name="Predpokladané náklady" dataDxfId="8" totalsRowDxfId="50"/>
    <tableColumn id="3" name="Skutočné náklady" dataDxfId="7" totalsRowDxfId="49"/>
    <tableColumn id="4" name="Rozdiel" totalsRowFunction="sum" dataDxfId="6" totalsRowDxfId="48">
      <calculatedColumnFormula>Dane[[#This Row],[Predpokladané náklady]]-Dane[[#This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dane. Rozdiel sa vypočíta automaticky."/>
    </ext>
  </extLst>
</table>
</file>

<file path=xl/tables/table7.xml><?xml version="1.0" encoding="utf-8"?>
<table xmlns="http://schemas.openxmlformats.org/spreadsheetml/2006/main" id="7" name="Uspory" displayName="Uspory" ref="G40:J44" totalsRowCount="1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ÚSPORY ALEBO INVESTÍCIE" totalsRowLabel="Medzisúčet"/>
    <tableColumn id="2" name="Predpokladané náklady" dataDxfId="11" totalsRowDxfId="47"/>
    <tableColumn id="3" name="Skutočné náklady" dataDxfId="10" totalsRowDxfId="46"/>
    <tableColumn id="4" name="Rozdiel" totalsRowFunction="sum" dataDxfId="9" totalsRowDxfId="45">
      <calculatedColumnFormula>Uspory[[#This Row],[Predpokladané náklady]]-Uspory[[#This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úspory alebo investície. Rozdiel sa vypočíta automaticky."/>
    </ext>
  </extLst>
</table>
</file>

<file path=xl/tables/table8.xml><?xml version="1.0" encoding="utf-8"?>
<table xmlns="http://schemas.openxmlformats.org/spreadsheetml/2006/main" id="8" name="Strava" displayName="Strava" ref="B42:E46" totalsRowCount="1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STRAVA" totalsRowLabel="Medzisúčet"/>
    <tableColumn id="2" name="Predpokladané náklady" dataDxfId="23" totalsRowDxfId="44"/>
    <tableColumn id="3" name="Skutočné náklady" dataDxfId="22" totalsRowDxfId="43"/>
    <tableColumn id="4" name="Rozdiel" totalsRowFunction="sum" dataDxfId="21" totalsRowDxfId="42">
      <calculatedColumnFormula>Strava[[#This Row],[Predpokladané náklady]]-Strava[[#This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stravu. Rozdiel sa vypočíta automaticky."/>
    </ext>
  </extLst>
</table>
</file>

<file path=xl/tables/table9.xml><?xml version="1.0" encoding="utf-8"?>
<table xmlns="http://schemas.openxmlformats.org/spreadsheetml/2006/main" id="9" name="Dary" displayName="Dary" ref="G46:J50" totalsRowCount="1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DARY A PRÍSPEVKY" totalsRowLabel="Medzisúčet"/>
    <tableColumn id="2" name="Predpokladané náklady" dataDxfId="14" totalsRowDxfId="41"/>
    <tableColumn id="3" name="Skutočné náklady" dataDxfId="13" totalsRowDxfId="40"/>
    <tableColumn id="4" name="Rozdiel" totalsRowFunction="sum" dataDxfId="12" totalsRowDxfId="39">
      <calculatedColumnFormula>Dary[[#This Row],[Predpokladané náklady]]-Dary[[#This Row],[Skutočné náklady]]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dary a príspevky. Rozdiel sa vypočíta automaticky.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0" customFormat="1" ht="30" customHeight="1" x14ac:dyDescent="0.2">
      <c r="B1" s="9" t="s">
        <v>0</v>
      </c>
    </row>
    <row r="2" spans="2:2" ht="30" customHeight="1" x14ac:dyDescent="0.2">
      <c r="B2" s="5" t="s">
        <v>91</v>
      </c>
    </row>
    <row r="3" spans="2:2" ht="30" customHeight="1" x14ac:dyDescent="0.2">
      <c r="B3" s="5" t="s">
        <v>1</v>
      </c>
    </row>
    <row r="4" spans="2:2" ht="30" customHeight="1" x14ac:dyDescent="0.2">
      <c r="B4" s="5" t="s">
        <v>2</v>
      </c>
    </row>
    <row r="5" spans="2:2" ht="30" customHeight="1" x14ac:dyDescent="0.2">
      <c r="B5" s="6" t="s">
        <v>3</v>
      </c>
    </row>
    <row r="6" spans="2:2" ht="48" customHeight="1" x14ac:dyDescent="0.2">
      <c r="B6" s="5" t="s">
        <v>4</v>
      </c>
    </row>
    <row r="7" spans="2:2" ht="47.25" customHeight="1" x14ac:dyDescent="0.2">
      <c r="B7" s="5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5"/>
  <sheetViews>
    <sheetView showGridLines="0" workbookViewId="0"/>
  </sheetViews>
  <sheetFormatPr defaultRowHeight="12.75" x14ac:dyDescent="0.2"/>
  <cols>
    <col min="1" max="1" width="2.7109375" style="8" customWidth="1"/>
    <col min="2" max="2" width="32.42578125" customWidth="1"/>
    <col min="3" max="3" width="19.28515625" bestFit="1" customWidth="1"/>
    <col min="4" max="4" width="14.5703125" bestFit="1" customWidth="1"/>
    <col min="5" max="5" width="12.5703125" customWidth="1"/>
    <col min="6" max="6" width="2.7109375" customWidth="1"/>
    <col min="7" max="7" width="27.140625" customWidth="1"/>
    <col min="8" max="8" width="19.28515625" bestFit="1" customWidth="1"/>
    <col min="9" max="9" width="14.5703125" bestFit="1" customWidth="1"/>
    <col min="10" max="10" width="12.5703125" customWidth="1"/>
    <col min="11" max="11" width="2.7109375" customWidth="1"/>
  </cols>
  <sheetData>
    <row r="1" spans="1:10" s="2" customFormat="1" ht="15" x14ac:dyDescent="0.25">
      <c r="A1" s="7" t="s">
        <v>6</v>
      </c>
    </row>
    <row r="2" spans="1:10" s="2" customFormat="1" ht="29.25" thickBot="1" x14ac:dyDescent="0.45">
      <c r="A2" s="7" t="s">
        <v>7</v>
      </c>
      <c r="B2" s="1" t="s">
        <v>13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8" t="s">
        <v>92</v>
      </c>
      <c r="B4" s="15" t="s">
        <v>14</v>
      </c>
      <c r="C4" s="13" t="s">
        <v>53</v>
      </c>
      <c r="D4" s="14"/>
      <c r="E4" s="22">
        <v>4300</v>
      </c>
      <c r="G4" s="18" t="s">
        <v>59</v>
      </c>
      <c r="H4" s="19"/>
      <c r="I4" s="19"/>
      <c r="J4" s="25">
        <f>E6-J59</f>
        <v>3405</v>
      </c>
    </row>
    <row r="5" spans="1:10" ht="13.5" x14ac:dyDescent="0.25">
      <c r="B5" s="16"/>
      <c r="C5" s="13" t="s">
        <v>54</v>
      </c>
      <c r="D5" s="14"/>
      <c r="E5" s="23">
        <v>300</v>
      </c>
      <c r="G5" s="19"/>
      <c r="H5" s="19"/>
      <c r="I5" s="19"/>
      <c r="J5" s="25"/>
    </row>
    <row r="6" spans="1:10" ht="13.5" x14ac:dyDescent="0.2">
      <c r="A6" s="8" t="s">
        <v>8</v>
      </c>
      <c r="B6" s="17"/>
      <c r="C6" s="13" t="s">
        <v>55</v>
      </c>
      <c r="D6" s="14"/>
      <c r="E6" s="24">
        <f>SUM(E4:E5)</f>
        <v>4600</v>
      </c>
      <c r="G6" s="18" t="s">
        <v>60</v>
      </c>
      <c r="H6" s="19"/>
      <c r="I6" s="19"/>
      <c r="J6" s="25">
        <f>E10-J61</f>
        <v>3064</v>
      </c>
    </row>
    <row r="7" spans="1:10" ht="13.5" x14ac:dyDescent="0.25">
      <c r="B7" s="3"/>
      <c r="C7" s="3"/>
      <c r="D7" s="3"/>
      <c r="E7" s="3"/>
      <c r="G7" s="19"/>
      <c r="H7" s="19"/>
      <c r="I7" s="19"/>
      <c r="J7" s="25"/>
    </row>
    <row r="8" spans="1:10" ht="13.5" x14ac:dyDescent="0.25">
      <c r="A8" s="8" t="s">
        <v>93</v>
      </c>
      <c r="B8" s="15" t="s">
        <v>15</v>
      </c>
      <c r="C8" s="13" t="s">
        <v>53</v>
      </c>
      <c r="D8" s="14"/>
      <c r="E8" s="22">
        <v>4000</v>
      </c>
      <c r="G8" s="18" t="s">
        <v>61</v>
      </c>
      <c r="H8" s="19"/>
      <c r="I8" s="19"/>
      <c r="J8" s="25">
        <f>J6-J4</f>
        <v>-341</v>
      </c>
    </row>
    <row r="9" spans="1:10" ht="13.5" x14ac:dyDescent="0.25">
      <c r="B9" s="16"/>
      <c r="C9" s="13" t="s">
        <v>54</v>
      </c>
      <c r="D9" s="14"/>
      <c r="E9" s="23">
        <v>300</v>
      </c>
      <c r="G9" s="19"/>
      <c r="H9" s="19"/>
      <c r="I9" s="19"/>
      <c r="J9" s="25"/>
    </row>
    <row r="10" spans="1:10" ht="13.5" x14ac:dyDescent="0.2">
      <c r="B10" s="17"/>
      <c r="C10" s="13" t="s">
        <v>55</v>
      </c>
      <c r="D10" s="14"/>
      <c r="E10" s="24">
        <f>SUM(E8:E9)</f>
        <v>4300</v>
      </c>
    </row>
    <row r="12" spans="1:10" x14ac:dyDescent="0.2">
      <c r="A12" s="8" t="s">
        <v>9</v>
      </c>
      <c r="B12" s="4" t="s">
        <v>16</v>
      </c>
      <c r="C12" s="4" t="s">
        <v>56</v>
      </c>
      <c r="D12" s="4" t="s">
        <v>57</v>
      </c>
      <c r="E12" s="4" t="s">
        <v>58</v>
      </c>
      <c r="G12" t="s">
        <v>62</v>
      </c>
      <c r="H12" t="s">
        <v>56</v>
      </c>
      <c r="I12" t="s">
        <v>57</v>
      </c>
      <c r="J12" t="s">
        <v>58</v>
      </c>
    </row>
    <row r="13" spans="1:10" x14ac:dyDescent="0.2">
      <c r="B13" s="4" t="s">
        <v>17</v>
      </c>
      <c r="C13" s="11">
        <v>1000</v>
      </c>
      <c r="D13" s="11">
        <v>1000</v>
      </c>
      <c r="E13" s="11">
        <f>Byvanie[[#This Row],[Predpokladané náklady]]-Byvanie[[#This Row],[Skutočné náklady]]</f>
        <v>0</v>
      </c>
      <c r="G13" t="s">
        <v>63</v>
      </c>
      <c r="H13" s="12"/>
      <c r="I13" s="12"/>
      <c r="J13" s="12">
        <f>Zabava[[#This Row],[Predpokladané náklady]]-Zabava[[#This Row],[Skutočné náklady]]</f>
        <v>0</v>
      </c>
    </row>
    <row r="14" spans="1:10" x14ac:dyDescent="0.2">
      <c r="B14" s="4" t="s">
        <v>18</v>
      </c>
      <c r="C14" s="11">
        <v>54</v>
      </c>
      <c r="D14" s="11">
        <v>100</v>
      </c>
      <c r="E14" s="11">
        <f>Byvanie[[#This Row],[Predpokladané náklady]]-Byvanie[[#This Row],[Skutočné náklady]]</f>
        <v>-46</v>
      </c>
      <c r="G14" t="s">
        <v>64</v>
      </c>
      <c r="H14" s="12"/>
      <c r="I14" s="12"/>
      <c r="J14" s="12">
        <f>Zabava[[#This Row],[Predpokladané náklady]]-Zabava[[#This Row],[Skutočné náklady]]</f>
        <v>0</v>
      </c>
    </row>
    <row r="15" spans="1:10" x14ac:dyDescent="0.2">
      <c r="B15" s="4" t="s">
        <v>19</v>
      </c>
      <c r="C15" s="11">
        <v>44</v>
      </c>
      <c r="D15" s="11">
        <v>56</v>
      </c>
      <c r="E15" s="11">
        <f>Byvanie[[#This Row],[Predpokladané náklady]]-Byvanie[[#This Row],[Skutočné náklady]]</f>
        <v>-12</v>
      </c>
      <c r="G15" t="s">
        <v>65</v>
      </c>
      <c r="H15" s="12"/>
      <c r="I15" s="12"/>
      <c r="J15" s="12">
        <f>Zabava[[#This Row],[Predpokladané náklady]]-Zabava[[#This Row],[Skutočné náklady]]</f>
        <v>0</v>
      </c>
    </row>
    <row r="16" spans="1:10" x14ac:dyDescent="0.2">
      <c r="B16" s="4" t="s">
        <v>20</v>
      </c>
      <c r="C16" s="11">
        <v>22</v>
      </c>
      <c r="D16" s="11">
        <v>28</v>
      </c>
      <c r="E16" s="11">
        <f>Byvanie[[#This Row],[Predpokladané náklady]]-Byvanie[[#This Row],[Skutočné náklady]]</f>
        <v>-6</v>
      </c>
      <c r="G16" t="s">
        <v>66</v>
      </c>
      <c r="H16" s="12"/>
      <c r="I16" s="12"/>
      <c r="J16" s="12">
        <f>Zabava[[#This Row],[Predpokladané náklady]]-Zabava[[#This Row],[Skutočné náklady]]</f>
        <v>0</v>
      </c>
    </row>
    <row r="17" spans="1:10" x14ac:dyDescent="0.2">
      <c r="B17" s="4" t="s">
        <v>21</v>
      </c>
      <c r="C17" s="11">
        <v>8</v>
      </c>
      <c r="D17" s="11">
        <v>8</v>
      </c>
      <c r="E17" s="11">
        <f>Byvanie[[#This Row],[Predpokladané náklady]]-Byvanie[[#This Row],[Skutočné náklady]]</f>
        <v>0</v>
      </c>
      <c r="G17" t="s">
        <v>67</v>
      </c>
      <c r="H17" s="12"/>
      <c r="I17" s="12"/>
      <c r="J17" s="12">
        <f>Zabava[[#This Row],[Predpokladané náklady]]-Zabava[[#This Row],[Skutočné náklady]]</f>
        <v>0</v>
      </c>
    </row>
    <row r="18" spans="1:10" x14ac:dyDescent="0.2">
      <c r="B18" s="4" t="s">
        <v>22</v>
      </c>
      <c r="C18" s="11">
        <v>34</v>
      </c>
      <c r="D18" s="11">
        <v>34</v>
      </c>
      <c r="E18" s="11">
        <f>Byvanie[[#This Row],[Predpokladané náklady]]-Byvanie[[#This Row],[Skutočné náklady]]</f>
        <v>0</v>
      </c>
      <c r="G18" t="s">
        <v>68</v>
      </c>
      <c r="H18" s="12"/>
      <c r="I18" s="12"/>
      <c r="J18" s="12">
        <f>Zabava[[#This Row],[Predpokladané náklady]]-Zabava[[#This Row],[Skutočné náklady]]</f>
        <v>0</v>
      </c>
    </row>
    <row r="19" spans="1:10" x14ac:dyDescent="0.2">
      <c r="B19" s="4" t="s">
        <v>23</v>
      </c>
      <c r="C19" s="11">
        <v>10</v>
      </c>
      <c r="D19" s="11">
        <v>10</v>
      </c>
      <c r="E19" s="11">
        <f>Byvanie[[#This Row],[Predpokladané náklady]]-Byvanie[[#This Row],[Skutočné náklady]]</f>
        <v>0</v>
      </c>
      <c r="G19" t="s">
        <v>26</v>
      </c>
      <c r="H19" s="12"/>
      <c r="I19" s="12"/>
      <c r="J19" s="12">
        <f>Zabava[[#This Row],[Predpokladané náklady]]-Zabava[[#This Row],[Skutočné náklady]]</f>
        <v>0</v>
      </c>
    </row>
    <row r="20" spans="1:10" x14ac:dyDescent="0.2">
      <c r="B20" s="4" t="s">
        <v>24</v>
      </c>
      <c r="C20" s="11">
        <v>23</v>
      </c>
      <c r="D20" s="11">
        <v>0</v>
      </c>
      <c r="E20" s="11">
        <f>Byvanie[[#This Row],[Predpokladané náklady]]-Byvanie[[#This Row],[Skutočné náklady]]</f>
        <v>23</v>
      </c>
      <c r="G20" t="s">
        <v>26</v>
      </c>
      <c r="H20" s="12"/>
      <c r="I20" s="12"/>
      <c r="J20" s="12">
        <f>Zabava[[#This Row],[Predpokladané náklady]]-Zabava[[#This Row],[Skutočné náklady]]</f>
        <v>0</v>
      </c>
    </row>
    <row r="21" spans="1:10" x14ac:dyDescent="0.2">
      <c r="B21" s="4" t="s">
        <v>25</v>
      </c>
      <c r="C21" s="11">
        <v>0</v>
      </c>
      <c r="D21" s="11">
        <v>0</v>
      </c>
      <c r="E21" s="11">
        <f>Byvanie[[#This Row],[Predpokladané náklady]]-Byvanie[[#This Row],[Skutočné náklady]]</f>
        <v>0</v>
      </c>
      <c r="G21" t="s">
        <v>26</v>
      </c>
      <c r="H21" s="12"/>
      <c r="I21" s="12"/>
      <c r="J21" s="12">
        <f>Zabava[[#This Row],[Predpokladané náklady]]-Zabava[[#This Row],[Skutočné náklady]]</f>
        <v>0</v>
      </c>
    </row>
    <row r="22" spans="1:10" x14ac:dyDescent="0.2">
      <c r="B22" s="4" t="s">
        <v>26</v>
      </c>
      <c r="C22" s="11">
        <v>0</v>
      </c>
      <c r="D22" s="11">
        <v>0</v>
      </c>
      <c r="E22" s="11">
        <f>Byvanie[[#This Row],[Predpokladané náklady]]-Byvanie[[#This Row],[Skutočné náklady]]</f>
        <v>0</v>
      </c>
      <c r="G22" t="s">
        <v>27</v>
      </c>
      <c r="H22" s="12"/>
      <c r="I22" s="12"/>
      <c r="J22" s="12">
        <f>SUBTOTAL(109,Zabava[Rozdiel])</f>
        <v>0</v>
      </c>
    </row>
    <row r="23" spans="1:10" x14ac:dyDescent="0.2">
      <c r="B23" s="4" t="s">
        <v>27</v>
      </c>
      <c r="C23" s="11"/>
      <c r="D23" s="11"/>
      <c r="E23" s="11">
        <f>SUBTOTAL(109,Byvanie[Rozdiel])</f>
        <v>-41</v>
      </c>
      <c r="G23" s="20"/>
      <c r="H23" s="20"/>
      <c r="I23" s="20"/>
      <c r="J23" s="20"/>
    </row>
    <row r="24" spans="1:10" x14ac:dyDescent="0.2">
      <c r="B24" s="20"/>
      <c r="C24" s="20"/>
      <c r="D24" s="20"/>
      <c r="E24" s="20"/>
      <c r="G24" t="s">
        <v>69</v>
      </c>
      <c r="H24" t="s">
        <v>56</v>
      </c>
      <c r="I24" t="s">
        <v>57</v>
      </c>
      <c r="J24" t="s">
        <v>58</v>
      </c>
    </row>
    <row r="25" spans="1:10" x14ac:dyDescent="0.2">
      <c r="A25" s="8" t="s">
        <v>10</v>
      </c>
      <c r="B25" t="s">
        <v>28</v>
      </c>
      <c r="C25" t="s">
        <v>56</v>
      </c>
      <c r="D25" t="s">
        <v>57</v>
      </c>
      <c r="E25" t="s">
        <v>58</v>
      </c>
      <c r="G25" t="s">
        <v>70</v>
      </c>
      <c r="H25" s="12"/>
      <c r="I25" s="12"/>
      <c r="J25" s="12">
        <f>Pozicky[[#This Row],[Predpokladané náklady]]-Pozicky[[#This Row],[Skutočné náklady]]</f>
        <v>0</v>
      </c>
    </row>
    <row r="26" spans="1:10" x14ac:dyDescent="0.2">
      <c r="B26" t="s">
        <v>29</v>
      </c>
      <c r="C26" s="12"/>
      <c r="D26" s="12"/>
      <c r="E26" s="12">
        <f>Doprava[[#This Row],[Predpokladané náklady]]-Doprava[[#This Row],[Skutočné náklady]]</f>
        <v>0</v>
      </c>
      <c r="G26" t="s">
        <v>71</v>
      </c>
      <c r="H26" s="12"/>
      <c r="I26" s="12"/>
      <c r="J26" s="12">
        <f>Pozicky[[#This Row],[Predpokladané náklady]]-Pozicky[[#This Row],[Skutočné náklady]]</f>
        <v>0</v>
      </c>
    </row>
    <row r="27" spans="1:10" x14ac:dyDescent="0.2">
      <c r="B27" t="s">
        <v>30</v>
      </c>
      <c r="C27" s="12"/>
      <c r="D27" s="12"/>
      <c r="E27" s="12">
        <f>Doprava[[#This Row],[Predpokladané náklady]]-Doprava[[#This Row],[Skutočné náklady]]</f>
        <v>0</v>
      </c>
      <c r="G27" t="s">
        <v>72</v>
      </c>
      <c r="H27" s="12"/>
      <c r="I27" s="12"/>
      <c r="J27" s="12">
        <f>Pozicky[[#This Row],[Predpokladané náklady]]-Pozicky[[#This Row],[Skutočné náklady]]</f>
        <v>0</v>
      </c>
    </row>
    <row r="28" spans="1:10" x14ac:dyDescent="0.2">
      <c r="B28" t="s">
        <v>31</v>
      </c>
      <c r="C28" s="12"/>
      <c r="D28" s="12"/>
      <c r="E28" s="12">
        <f>Doprava[[#This Row],[Predpokladané náklady]]-Doprava[[#This Row],[Skutočné náklady]]</f>
        <v>0</v>
      </c>
      <c r="G28" t="s">
        <v>72</v>
      </c>
      <c r="H28" s="12"/>
      <c r="I28" s="12"/>
      <c r="J28" s="12">
        <f>Pozicky[[#This Row],[Predpokladané náklady]]-Pozicky[[#This Row],[Skutočné náklady]]</f>
        <v>0</v>
      </c>
    </row>
    <row r="29" spans="1:10" x14ac:dyDescent="0.2">
      <c r="B29" t="s">
        <v>32</v>
      </c>
      <c r="C29" s="12"/>
      <c r="D29" s="12"/>
      <c r="E29" s="12">
        <f>Doprava[[#This Row],[Predpokladané náklady]]-Doprava[[#This Row],[Skutočné náklady]]</f>
        <v>0</v>
      </c>
      <c r="G29" t="s">
        <v>72</v>
      </c>
      <c r="H29" s="12"/>
      <c r="I29" s="12"/>
      <c r="J29" s="12">
        <f>Pozicky[[#This Row],[Predpokladané náklady]]-Pozicky[[#This Row],[Skutočné náklady]]</f>
        <v>0</v>
      </c>
    </row>
    <row r="30" spans="1:10" x14ac:dyDescent="0.2">
      <c r="B30" t="s">
        <v>33</v>
      </c>
      <c r="C30" s="12"/>
      <c r="D30" s="12"/>
      <c r="E30" s="12">
        <f>Doprava[[#This Row],[Predpokladané náklady]]-Doprava[[#This Row],[Skutočné náklady]]</f>
        <v>0</v>
      </c>
      <c r="G30" t="s">
        <v>26</v>
      </c>
      <c r="H30" s="12"/>
      <c r="I30" s="12"/>
      <c r="J30" s="12">
        <f>Pozicky[[#This Row],[Predpokladané náklady]]-Pozicky[[#This Row],[Skutočné náklady]]</f>
        <v>0</v>
      </c>
    </row>
    <row r="31" spans="1:10" x14ac:dyDescent="0.2">
      <c r="B31" t="s">
        <v>34</v>
      </c>
      <c r="C31" s="12"/>
      <c r="D31" s="12"/>
      <c r="E31" s="12">
        <f>Doprava[[#This Row],[Predpokladané náklady]]-Doprava[[#This Row],[Skutočné náklady]]</f>
        <v>0</v>
      </c>
      <c r="G31" t="s">
        <v>27</v>
      </c>
      <c r="H31" s="12"/>
      <c r="I31" s="12"/>
      <c r="J31" s="12">
        <f>SUBTOTAL(109,Pozicky[Rozdiel])</f>
        <v>0</v>
      </c>
    </row>
    <row r="32" spans="1:10" x14ac:dyDescent="0.2">
      <c r="B32" t="s">
        <v>26</v>
      </c>
      <c r="C32" s="12"/>
      <c r="D32" s="12"/>
      <c r="E32" s="12">
        <f>Doprava[[#This Row],[Predpokladané náklady]]-Doprava[[#This Row],[Skutočné náklady]]</f>
        <v>0</v>
      </c>
      <c r="G32" s="20"/>
      <c r="H32" s="20"/>
      <c r="I32" s="20"/>
      <c r="J32" s="20"/>
    </row>
    <row r="33" spans="1:10" x14ac:dyDescent="0.2">
      <c r="B33" t="s">
        <v>27</v>
      </c>
      <c r="C33" s="12"/>
      <c r="D33" s="12"/>
      <c r="E33" s="12">
        <f>SUBTOTAL(109,Doprava[Rozdiel])</f>
        <v>0</v>
      </c>
      <c r="G33" t="s">
        <v>73</v>
      </c>
      <c r="H33" t="s">
        <v>56</v>
      </c>
      <c r="I33" t="s">
        <v>57</v>
      </c>
      <c r="J33" t="s">
        <v>58</v>
      </c>
    </row>
    <row r="34" spans="1:10" x14ac:dyDescent="0.2">
      <c r="B34" s="20"/>
      <c r="C34" s="20"/>
      <c r="D34" s="20"/>
      <c r="E34" s="20"/>
      <c r="G34" t="s">
        <v>74</v>
      </c>
      <c r="H34" s="12"/>
      <c r="I34" s="12"/>
      <c r="J34" s="12">
        <f>Dane[[#This Row],[Predpokladané náklady]]-Dane[[#This Row],[Skutočné náklady]]</f>
        <v>0</v>
      </c>
    </row>
    <row r="35" spans="1:10" x14ac:dyDescent="0.2">
      <c r="A35" s="8" t="s">
        <v>11</v>
      </c>
      <c r="B35" t="s">
        <v>35</v>
      </c>
      <c r="C35" t="s">
        <v>56</v>
      </c>
      <c r="D35" t="s">
        <v>57</v>
      </c>
      <c r="E35" t="s">
        <v>58</v>
      </c>
      <c r="G35" t="s">
        <v>75</v>
      </c>
      <c r="H35" s="12"/>
      <c r="I35" s="12"/>
      <c r="J35" s="12">
        <f>Dane[[#This Row],[Predpokladané náklady]]-Dane[[#This Row],[Skutočné náklady]]</f>
        <v>0</v>
      </c>
    </row>
    <row r="36" spans="1:10" x14ac:dyDescent="0.2">
      <c r="B36" t="s">
        <v>36</v>
      </c>
      <c r="C36" s="12"/>
      <c r="D36" s="12"/>
      <c r="E36" s="12">
        <f>Poistenie[[#This Row],[Predpokladané náklady]]-Poistenie[[#This Row],[Skutočné náklady]]</f>
        <v>0</v>
      </c>
      <c r="G36" t="s">
        <v>76</v>
      </c>
      <c r="H36" s="12"/>
      <c r="I36" s="12"/>
      <c r="J36" s="12">
        <f>Dane[[#This Row],[Predpokladané náklady]]-Dane[[#This Row],[Skutočné náklady]]</f>
        <v>0</v>
      </c>
    </row>
    <row r="37" spans="1:10" x14ac:dyDescent="0.2">
      <c r="B37" t="s">
        <v>37</v>
      </c>
      <c r="C37" s="12"/>
      <c r="D37" s="12"/>
      <c r="E37" s="12">
        <f>Poistenie[[#This Row],[Predpokladané náklady]]-Poistenie[[#This Row],[Skutočné náklady]]</f>
        <v>0</v>
      </c>
      <c r="G37" t="s">
        <v>26</v>
      </c>
      <c r="H37" s="12"/>
      <c r="I37" s="12"/>
      <c r="J37" s="12">
        <f>Dane[[#This Row],[Predpokladané náklady]]-Dane[[#This Row],[Skutočné náklady]]</f>
        <v>0</v>
      </c>
    </row>
    <row r="38" spans="1:10" x14ac:dyDescent="0.2">
      <c r="B38" t="s">
        <v>38</v>
      </c>
      <c r="C38" s="12"/>
      <c r="D38" s="12"/>
      <c r="E38" s="12">
        <f>Poistenie[[#This Row],[Predpokladané náklady]]-Poistenie[[#This Row],[Skutočné náklady]]</f>
        <v>0</v>
      </c>
      <c r="G38" t="s">
        <v>27</v>
      </c>
      <c r="H38" s="12"/>
      <c r="I38" s="12"/>
      <c r="J38" s="12">
        <f>SUBTOTAL(109,Dane[Rozdiel])</f>
        <v>0</v>
      </c>
    </row>
    <row r="39" spans="1:10" x14ac:dyDescent="0.2">
      <c r="B39" t="s">
        <v>26</v>
      </c>
      <c r="C39" s="12"/>
      <c r="D39" s="12"/>
      <c r="E39" s="12">
        <f>Poistenie[[#This Row],[Predpokladané náklady]]-Poistenie[[#This Row],[Skutočné náklady]]</f>
        <v>0</v>
      </c>
      <c r="G39" s="20"/>
      <c r="H39" s="20"/>
      <c r="I39" s="20"/>
      <c r="J39" s="20"/>
    </row>
    <row r="40" spans="1:10" x14ac:dyDescent="0.2">
      <c r="B40" t="s">
        <v>27</v>
      </c>
      <c r="C40" s="12"/>
      <c r="D40" s="12"/>
      <c r="E40" s="12">
        <f>SUBTOTAL(109,Poistenie[Rozdiel])</f>
        <v>0</v>
      </c>
      <c r="G40" t="s">
        <v>77</v>
      </c>
      <c r="H40" t="s">
        <v>56</v>
      </c>
      <c r="I40" t="s">
        <v>57</v>
      </c>
      <c r="J40" t="s">
        <v>58</v>
      </c>
    </row>
    <row r="41" spans="1:10" x14ac:dyDescent="0.2">
      <c r="B41" s="20"/>
      <c r="C41" s="20"/>
      <c r="D41" s="20"/>
      <c r="E41" s="20"/>
      <c r="G41" t="s">
        <v>78</v>
      </c>
      <c r="H41" s="12"/>
      <c r="I41" s="12"/>
      <c r="J41" s="12">
        <f>Uspory[[#This Row],[Predpokladané náklady]]-Uspory[[#This Row],[Skutočné náklady]]</f>
        <v>0</v>
      </c>
    </row>
    <row r="42" spans="1:10" x14ac:dyDescent="0.2">
      <c r="A42" s="8" t="s">
        <v>94</v>
      </c>
      <c r="B42" t="s">
        <v>39</v>
      </c>
      <c r="C42" t="s">
        <v>56</v>
      </c>
      <c r="D42" t="s">
        <v>57</v>
      </c>
      <c r="E42" t="s">
        <v>58</v>
      </c>
      <c r="G42" t="s">
        <v>79</v>
      </c>
      <c r="H42" s="12"/>
      <c r="I42" s="12"/>
      <c r="J42" s="12">
        <f>Uspory[[#This Row],[Predpokladané náklady]]-Uspory[[#This Row],[Skutočné náklady]]</f>
        <v>0</v>
      </c>
    </row>
    <row r="43" spans="1:10" x14ac:dyDescent="0.2">
      <c r="B43" t="s">
        <v>40</v>
      </c>
      <c r="C43" s="12"/>
      <c r="D43" s="12"/>
      <c r="E43" s="12">
        <f>Strava[[#This Row],[Predpokladané náklady]]-Strava[[#This Row],[Skutočné náklady]]</f>
        <v>0</v>
      </c>
      <c r="G43" t="s">
        <v>26</v>
      </c>
      <c r="H43" s="12"/>
      <c r="I43" s="12"/>
      <c r="J43" s="12">
        <f>Uspory[[#This Row],[Predpokladané náklady]]-Uspory[[#This Row],[Skutočné náklady]]</f>
        <v>0</v>
      </c>
    </row>
    <row r="44" spans="1:10" x14ac:dyDescent="0.2">
      <c r="B44" t="s">
        <v>41</v>
      </c>
      <c r="C44" s="12"/>
      <c r="D44" s="12"/>
      <c r="E44" s="12">
        <f>Strava[[#This Row],[Predpokladané náklady]]-Strava[[#This Row],[Skutočné náklady]]</f>
        <v>0</v>
      </c>
      <c r="G44" t="s">
        <v>27</v>
      </c>
      <c r="H44" s="12"/>
      <c r="I44" s="12"/>
      <c r="J44" s="12">
        <f>SUBTOTAL(109,Uspory[Rozdiel])</f>
        <v>0</v>
      </c>
    </row>
    <row r="45" spans="1:10" x14ac:dyDescent="0.2">
      <c r="B45" t="s">
        <v>26</v>
      </c>
      <c r="C45" s="12"/>
      <c r="D45" s="12"/>
      <c r="E45" s="12">
        <f>Strava[[#This Row],[Predpokladané náklady]]-Strava[[#This Row],[Skutočné náklady]]</f>
        <v>0</v>
      </c>
      <c r="G45" s="20"/>
      <c r="H45" s="20"/>
      <c r="I45" s="20"/>
      <c r="J45" s="20"/>
    </row>
    <row r="46" spans="1:10" x14ac:dyDescent="0.2">
      <c r="B46" t="s">
        <v>27</v>
      </c>
      <c r="C46" s="12"/>
      <c r="D46" s="12"/>
      <c r="E46" s="12">
        <f>SUBTOTAL(109,Strava[Rozdiel])</f>
        <v>0</v>
      </c>
      <c r="G46" t="s">
        <v>80</v>
      </c>
      <c r="H46" t="s">
        <v>56</v>
      </c>
      <c r="I46" t="s">
        <v>57</v>
      </c>
      <c r="J46" t="s">
        <v>58</v>
      </c>
    </row>
    <row r="47" spans="1:10" x14ac:dyDescent="0.2">
      <c r="B47" s="20"/>
      <c r="C47" s="20"/>
      <c r="D47" s="20"/>
      <c r="E47" s="20"/>
      <c r="G47" t="s">
        <v>81</v>
      </c>
      <c r="H47" s="12"/>
      <c r="I47" s="12"/>
      <c r="J47" s="12">
        <f>Dary[[#This Row],[Predpokladané náklady]]-Dary[[#This Row],[Skutočné náklady]]</f>
        <v>0</v>
      </c>
    </row>
    <row r="48" spans="1:10" x14ac:dyDescent="0.2">
      <c r="A48" s="8" t="s">
        <v>95</v>
      </c>
      <c r="B48" t="s">
        <v>42</v>
      </c>
      <c r="C48" t="s">
        <v>56</v>
      </c>
      <c r="D48" t="s">
        <v>57</v>
      </c>
      <c r="E48" t="s">
        <v>58</v>
      </c>
      <c r="G48" t="s">
        <v>82</v>
      </c>
      <c r="H48" s="12"/>
      <c r="I48" s="12"/>
      <c r="J48" s="12">
        <f>Dary[[#This Row],[Predpokladané náklady]]-Dary[[#This Row],[Skutočné náklady]]</f>
        <v>0</v>
      </c>
    </row>
    <row r="49" spans="1:10" x14ac:dyDescent="0.2">
      <c r="B49" t="s">
        <v>43</v>
      </c>
      <c r="C49" s="12"/>
      <c r="D49" s="12"/>
      <c r="E49" s="12">
        <f>Domace_zvierata[[#This Row],[Predpokladané náklady]]-Domace_zvierata[[#This Row],[Skutočné náklady]]</f>
        <v>0</v>
      </c>
      <c r="G49" t="s">
        <v>83</v>
      </c>
      <c r="H49" s="12"/>
      <c r="I49" s="12"/>
      <c r="J49" s="12">
        <f>Dary[[#This Row],[Predpokladané náklady]]-Dary[[#This Row],[Skutočné náklady]]</f>
        <v>0</v>
      </c>
    </row>
    <row r="50" spans="1:10" x14ac:dyDescent="0.2">
      <c r="B50" t="s">
        <v>44</v>
      </c>
      <c r="C50" s="12"/>
      <c r="D50" s="12"/>
      <c r="E50" s="12">
        <f>Domace_zvierata[[#This Row],[Predpokladané náklady]]-Domace_zvierata[[#This Row],[Skutočné náklady]]</f>
        <v>0</v>
      </c>
      <c r="G50" t="s">
        <v>27</v>
      </c>
      <c r="H50" s="12"/>
      <c r="I50" s="12"/>
      <c r="J50" s="12">
        <f>SUBTOTAL(109,Dary[Rozdiel])</f>
        <v>0</v>
      </c>
    </row>
    <row r="51" spans="1:10" x14ac:dyDescent="0.2">
      <c r="B51" t="s">
        <v>45</v>
      </c>
      <c r="C51" s="12"/>
      <c r="D51" s="12"/>
      <c r="E51" s="12">
        <f>Domace_zvierata[[#This Row],[Predpokladané náklady]]-Domace_zvierata[[#This Row],[Skutočné náklady]]</f>
        <v>0</v>
      </c>
      <c r="G51" s="20"/>
      <c r="H51" s="20"/>
      <c r="I51" s="20"/>
      <c r="J51" s="20"/>
    </row>
    <row r="52" spans="1:10" x14ac:dyDescent="0.2">
      <c r="B52" t="s">
        <v>46</v>
      </c>
      <c r="C52" s="12"/>
      <c r="D52" s="12"/>
      <c r="E52" s="12">
        <f>Domace_zvierata[[#This Row],[Predpokladané náklady]]-Domace_zvierata[[#This Row],[Skutočné náklady]]</f>
        <v>0</v>
      </c>
      <c r="G52" t="s">
        <v>84</v>
      </c>
      <c r="H52" t="s">
        <v>56</v>
      </c>
      <c r="I52" t="s">
        <v>57</v>
      </c>
      <c r="J52" t="s">
        <v>58</v>
      </c>
    </row>
    <row r="53" spans="1:10" x14ac:dyDescent="0.2">
      <c r="B53" t="s">
        <v>26</v>
      </c>
      <c r="C53" s="12"/>
      <c r="D53" s="12"/>
      <c r="E53" s="12">
        <f>Domace_zvierata[[#This Row],[Predpokladané náklady]]-Domace_zvierata[[#This Row],[Skutočné náklady]]</f>
        <v>0</v>
      </c>
      <c r="G53" t="s">
        <v>85</v>
      </c>
      <c r="H53" s="12"/>
      <c r="I53" s="12"/>
      <c r="J53" s="12">
        <f>Pravne_poplatky[[#This Row],[Predpokladané náklady]]-Pravne_poplatky[[#This Row],[Skutočné náklady]]</f>
        <v>0</v>
      </c>
    </row>
    <row r="54" spans="1:10" x14ac:dyDescent="0.2">
      <c r="B54" t="s">
        <v>27</v>
      </c>
      <c r="C54" s="12"/>
      <c r="D54" s="12"/>
      <c r="E54" s="12">
        <f>SUBTOTAL(109,Domace_zvierata[Rozdiel])</f>
        <v>0</v>
      </c>
      <c r="G54" t="s">
        <v>86</v>
      </c>
      <c r="H54" s="12"/>
      <c r="I54" s="12"/>
      <c r="J54" s="12">
        <f>Pravne_poplatky[[#This Row],[Predpokladané náklady]]-Pravne_poplatky[[#This Row],[Skutočné náklady]]</f>
        <v>0</v>
      </c>
    </row>
    <row r="55" spans="1:10" x14ac:dyDescent="0.2">
      <c r="B55" s="20"/>
      <c r="C55" s="20"/>
      <c r="D55" s="20"/>
      <c r="E55" s="20"/>
      <c r="G55" t="s">
        <v>87</v>
      </c>
      <c r="H55" s="12"/>
      <c r="I55" s="12"/>
      <c r="J55" s="12">
        <f>Pravne_poplatky[[#This Row],[Predpokladané náklady]]-Pravne_poplatky[[#This Row],[Skutočné náklady]]</f>
        <v>0</v>
      </c>
    </row>
    <row r="56" spans="1:10" x14ac:dyDescent="0.2">
      <c r="A56" s="8" t="s">
        <v>96</v>
      </c>
      <c r="B56" s="4" t="s">
        <v>47</v>
      </c>
      <c r="C56" s="4" t="s">
        <v>56</v>
      </c>
      <c r="D56" s="4" t="s">
        <v>57</v>
      </c>
      <c r="E56" s="4" t="s">
        <v>58</v>
      </c>
      <c r="G56" t="s">
        <v>26</v>
      </c>
      <c r="H56" s="12"/>
      <c r="I56" s="12"/>
      <c r="J56" s="12">
        <f>Pravne_poplatky[[#This Row],[Predpokladané náklady]]-Pravne_poplatky[[#This Row],[Skutočné náklady]]</f>
        <v>0</v>
      </c>
    </row>
    <row r="57" spans="1:10" x14ac:dyDescent="0.2">
      <c r="B57" s="4" t="s">
        <v>44</v>
      </c>
      <c r="C57" s="11"/>
      <c r="D57" s="11"/>
      <c r="E57" s="11">
        <f>Osobna_starostlivost[[#This Row],[Predpokladané náklady]]-Osobna_starostlivost[[#This Row],[Skutočné náklady]]</f>
        <v>0</v>
      </c>
      <c r="G57" t="s">
        <v>27</v>
      </c>
      <c r="H57" s="12"/>
      <c r="I57" s="12"/>
      <c r="J57" s="12">
        <f>SUBTOTAL(109,Pravne_poplatky[Rozdiel])</f>
        <v>0</v>
      </c>
    </row>
    <row r="58" spans="1:10" x14ac:dyDescent="0.2">
      <c r="B58" s="4" t="s">
        <v>48</v>
      </c>
      <c r="C58" s="11"/>
      <c r="D58" s="11"/>
      <c r="E58" s="11">
        <f>Osobna_starostlivost[[#This Row],[Predpokladané náklady]]-Osobna_starostlivost[[#This Row],[Skutočné náklady]]</f>
        <v>0</v>
      </c>
      <c r="G58" s="20"/>
      <c r="H58" s="20"/>
      <c r="I58" s="20"/>
      <c r="J58" s="20"/>
    </row>
    <row r="59" spans="1:10" x14ac:dyDescent="0.2">
      <c r="A59" s="8" t="s">
        <v>12</v>
      </c>
      <c r="B59" s="4" t="s">
        <v>49</v>
      </c>
      <c r="C59" s="11"/>
      <c r="D59" s="11"/>
      <c r="E59" s="11">
        <f>Osobna_starostlivost[[#This Row],[Predpokladané náklady]]-Osobna_starostlivost[[#This Row],[Skutočné náklady]]</f>
        <v>0</v>
      </c>
      <c r="G59" s="21" t="s">
        <v>88</v>
      </c>
      <c r="H59" s="21"/>
      <c r="I59" s="21"/>
      <c r="J59" s="25">
        <f>SUBTOTAL(109,Byvanie[Predpokladané náklady],Doprava[Predpokladané náklady],Poistenie[Predpokladané náklady],Strava[Predpokladané náklady],Domace_zvierata[Predpokladané náklady],Osobna_starostlivost[Predpokladané náklady],Zabava[Predpokladané náklady],Pozicky[Predpokladané náklady],Dane[Predpokladané náklady],Uspory[Predpokladané náklady],Dary[Predpokladané náklady],Pravne_poplatky[Predpokladané náklady])</f>
        <v>1195</v>
      </c>
    </row>
    <row r="60" spans="1:10" x14ac:dyDescent="0.2">
      <c r="B60" s="4" t="s">
        <v>50</v>
      </c>
      <c r="C60" s="11"/>
      <c r="D60" s="11"/>
      <c r="E60" s="11">
        <f>Osobna_starostlivost[[#This Row],[Predpokladané náklady]]-Osobna_starostlivost[[#This Row],[Skutočné náklady]]</f>
        <v>0</v>
      </c>
      <c r="G60" s="21"/>
      <c r="H60" s="21"/>
      <c r="I60" s="21"/>
      <c r="J60" s="25"/>
    </row>
    <row r="61" spans="1:10" x14ac:dyDescent="0.2">
      <c r="B61" s="4" t="s">
        <v>51</v>
      </c>
      <c r="C61" s="11"/>
      <c r="D61" s="11"/>
      <c r="E61" s="11">
        <f>Osobna_starostlivost[[#This Row],[Predpokladané náklady]]-Osobna_starostlivost[[#This Row],[Skutočné náklady]]</f>
        <v>0</v>
      </c>
      <c r="G61" s="21" t="s">
        <v>89</v>
      </c>
      <c r="H61" s="21"/>
      <c r="I61" s="21"/>
      <c r="J61" s="25">
        <f>SUBTOTAL(109,Byvanie[Skutočné náklady],Doprava[Skutočné náklady],Poistenie[Skutočné náklady],Strava[Skutočné náklady],Domace_zvierata[Skutočné náklady],Osobna_starostlivost[Skutočné náklady],Zabava[Skutočné náklady],Pozicky[Skutočné náklady],Dane[Skutočné náklady],Uspory[Skutočné náklady],Dary[Skutočné náklady],Pravne_poplatky[Skutočné náklady])</f>
        <v>1236</v>
      </c>
    </row>
    <row r="62" spans="1:10" x14ac:dyDescent="0.2">
      <c r="B62" s="4" t="s">
        <v>52</v>
      </c>
      <c r="C62" s="11"/>
      <c r="D62" s="11"/>
      <c r="E62" s="11">
        <f>Osobna_starostlivost[[#This Row],[Predpokladané náklady]]-Osobna_starostlivost[[#This Row],[Skutočné náklady]]</f>
        <v>0</v>
      </c>
      <c r="G62" s="21"/>
      <c r="H62" s="21"/>
      <c r="I62" s="21"/>
      <c r="J62" s="25"/>
    </row>
    <row r="63" spans="1:10" x14ac:dyDescent="0.2">
      <c r="B63" s="4" t="s">
        <v>26</v>
      </c>
      <c r="C63" s="11"/>
      <c r="D63" s="11"/>
      <c r="E63" s="11">
        <f>Osobna_starostlivost[[#This Row],[Predpokladané náklady]]-Osobna_starostlivost[[#This Row],[Skutočné náklady]]</f>
        <v>0</v>
      </c>
      <c r="G63" s="21" t="s">
        <v>90</v>
      </c>
      <c r="H63" s="21"/>
      <c r="I63" s="21"/>
      <c r="J63" s="25">
        <f>J59-J61</f>
        <v>-41</v>
      </c>
    </row>
    <row r="64" spans="1:10" x14ac:dyDescent="0.2">
      <c r="B64" s="4" t="s">
        <v>27</v>
      </c>
      <c r="C64" s="11"/>
      <c r="D64" s="11"/>
      <c r="E64" s="11">
        <f>SUBTOTAL(109,Osobna_starostlivost[Rozdiel])</f>
        <v>0</v>
      </c>
      <c r="G64" s="21"/>
      <c r="H64" s="21"/>
      <c r="I64" s="21"/>
      <c r="J64" s="25"/>
    </row>
    <row r="65" spans="2:5" x14ac:dyDescent="0.2">
      <c r="B65" s="20"/>
      <c r="C65" s="20"/>
      <c r="D65" s="20"/>
      <c r="E65" s="20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ZAČIATOK</vt:lpstr>
      <vt:lpstr>OSOBNÝ MESAČNÝ ROZPOČET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2018-09-19T10:45:51Z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