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14"/>
  <workbookPr filterPrivacy="1"/>
  <xr:revisionPtr revIDLastSave="0" documentId="13_ncr:1_{DA084617-4435-4D2F-B0FF-0899EC7E30D1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Начало" sheetId="2" r:id="rId1"/>
    <sheet name="Личный бюджет на месяц" sheetId="1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E15" i="1"/>
  <c r="E16" i="1"/>
  <c r="E17" i="1"/>
  <c r="E18" i="1"/>
  <c r="E19" i="1"/>
  <c r="E20" i="1"/>
  <c r="E21" i="1"/>
  <c r="E22" i="1"/>
  <c r="E23" i="1"/>
  <c r="E24" i="1"/>
  <c r="E25" i="1"/>
  <c r="C12" i="1"/>
  <c r="C7" i="1"/>
  <c r="J63" i="1"/>
  <c r="J61" i="1"/>
  <c r="J55" i="1"/>
  <c r="J56" i="1"/>
  <c r="J57" i="1"/>
  <c r="J58" i="1"/>
  <c r="J49" i="1"/>
  <c r="J50" i="1"/>
  <c r="J51" i="1"/>
  <c r="J43" i="1"/>
  <c r="J44" i="1"/>
  <c r="J45" i="1"/>
  <c r="J36" i="1"/>
  <c r="J37" i="1"/>
  <c r="J38" i="1"/>
  <c r="J39" i="1"/>
  <c r="J40" i="1"/>
  <c r="J27" i="1"/>
  <c r="J28" i="1"/>
  <c r="J29" i="1"/>
  <c r="J30" i="1"/>
  <c r="J31" i="1"/>
  <c r="J32" i="1"/>
  <c r="J15" i="1"/>
  <c r="J16" i="1"/>
  <c r="J17" i="1"/>
  <c r="J18" i="1"/>
  <c r="J19" i="1"/>
  <c r="J20" i="1"/>
  <c r="J21" i="1"/>
  <c r="J22" i="1"/>
  <c r="J23" i="1"/>
  <c r="E60" i="1"/>
  <c r="E61" i="1"/>
  <c r="E62" i="1"/>
  <c r="E63" i="1"/>
  <c r="E64" i="1"/>
  <c r="E65" i="1"/>
  <c r="E51" i="1"/>
  <c r="E52" i="1"/>
  <c r="E53" i="1"/>
  <c r="E54" i="1"/>
  <c r="E55" i="1"/>
  <c r="E45" i="1"/>
  <c r="E46" i="1"/>
  <c r="E47" i="1"/>
  <c r="E38" i="1"/>
  <c r="E39" i="1"/>
  <c r="E40" i="1"/>
  <c r="E41" i="1"/>
  <c r="E28" i="1"/>
  <c r="E29" i="1"/>
  <c r="E30" i="1"/>
  <c r="E31" i="1"/>
  <c r="E32" i="1"/>
  <c r="E33" i="1"/>
  <c r="E34" i="1"/>
  <c r="J33" i="1"/>
  <c r="H6" i="1"/>
  <c r="H4" i="1"/>
  <c r="H8" i="1"/>
  <c r="E48" i="1"/>
  <c r="E66" i="1"/>
  <c r="J46" i="1"/>
  <c r="J65" i="1"/>
  <c r="E42" i="1"/>
  <c r="E56" i="1"/>
  <c r="J52" i="1"/>
  <c r="J59" i="1"/>
  <c r="E35" i="1"/>
  <c r="J24" i="1"/>
</calcChain>
</file>

<file path=xl/sharedStrings.xml><?xml version="1.0" encoding="utf-8"?>
<sst xmlns="http://schemas.openxmlformats.org/spreadsheetml/2006/main" count="158" uniqueCount="97">
  <si>
    <t>Об этом шаблоне</t>
  </si>
  <si>
    <t>Используйте лист "Личный бюджет на месяц" для отслеживания плановых и фактических доходов и расходов за месяц.</t>
  </si>
  <si>
    <t>Вводите расходы по разным категориям в соответствующих таблицах.</t>
  </si>
  <si>
    <t>Примечание. </t>
  </si>
  <si>
    <t>В столбце A листа ЛИЧНЫЙ БЮДЖЕТ НА МЕСЯЦ содержатся дополнительные инструкции. Их текст намерено скрыт. Чтобы удалить этот текст, выделите столбец A и нажмите клавишу DELETE. Чтобы отобразить текст, выделите столбец A и измените цвет шрифта.</t>
  </si>
  <si>
    <t>Создайте на этом листе личный бюджет на неделю. Полезные инструкции о том, как использовать этот лист, содержатся в ячейках этого столбца. Нажмите СТРЕЛКУ ВНИЗ, чтобы начать.</t>
  </si>
  <si>
    <t>Заголовок этого листа указан в ячейке C2. Дальнейшие инструкции указаны в ячейке A4.</t>
  </si>
  <si>
    <t>Плановый остаток автоматически рассчитывается в ячейке H4, фактический остаток — в ячейке H6, а разница — в ячейке H8. Дальнейшие инструкции представлены в ячейке A9.</t>
  </si>
  <si>
    <t>Введите сведения в таблице "Жилье", начиная с ячейки справа, и в таблице "Развлечения", начиная с ячейки G14. Дальнейшие инструкции представлены в ячейке A27.</t>
  </si>
  <si>
    <t>Введите сведения в таблице "Транспорт", начиная с ячейки справа, и в таблице "Кредиты", начиная с ячейки G26. Дальнейшие инструкции представлены в ячейке A37.</t>
  </si>
  <si>
    <t>Введите сведения в таблице "Домашние животные", начиная с ячейки справа, и в таблице "Подарки", начиная с ячейки G48. Дальнейшие инструкции представлены в ячейке A58.</t>
  </si>
  <si>
    <t>Введите сведения в таблице "Уход за собой", начиная с ячейки справа, и в таблице "Юридические расходы", начиная с ячейки G54. Дальнейшие инструкции представлены в ячейке A61.</t>
  </si>
  <si>
    <t>Итоговые плановые расходы автоматически рассчитываются в ячейке J61, итоговые фактические расходы — в ячейке J63, а итоговая разница — в ячейке J65.</t>
  </si>
  <si>
    <t>Плановый месячный доход</t>
  </si>
  <si>
    <t>Доход 1</t>
  </si>
  <si>
    <t>Дополнительный доход</t>
  </si>
  <si>
    <t>Итоговый месячный доход</t>
  </si>
  <si>
    <t>Фактический месячный доход</t>
  </si>
  <si>
    <t>ЖИЛЬЕ</t>
  </si>
  <si>
    <t>Ипотека или аренда</t>
  </si>
  <si>
    <t>Телефон</t>
  </si>
  <si>
    <t>Электричество</t>
  </si>
  <si>
    <t>Газ</t>
  </si>
  <si>
    <t>Водоснабжение и канализация</t>
  </si>
  <si>
    <t>Кабельное ТВ</t>
  </si>
  <si>
    <t>Вывоз мусора</t>
  </si>
  <si>
    <t>Ремонт или техническое обслуживание</t>
  </si>
  <si>
    <t>Материалы</t>
  </si>
  <si>
    <t>Другое</t>
  </si>
  <si>
    <t>Промежуточный итог</t>
  </si>
  <si>
    <t>ТРАНСПОРТ</t>
  </si>
  <si>
    <t>Расходы на автомобиль</t>
  </si>
  <si>
    <t>Проезд на автобусе/такси</t>
  </si>
  <si>
    <t>Страхование</t>
  </si>
  <si>
    <t>Лицензирование</t>
  </si>
  <si>
    <t>Топливо</t>
  </si>
  <si>
    <t>Обслуживание</t>
  </si>
  <si>
    <t>СТРАХОВАНИЕ</t>
  </si>
  <si>
    <t>Дом</t>
  </si>
  <si>
    <t>Здоровье</t>
  </si>
  <si>
    <t>Жизнь</t>
  </si>
  <si>
    <t>ПРОДУКТЫ</t>
  </si>
  <si>
    <t>Продовольственные товары</t>
  </si>
  <si>
    <t>Рестораны</t>
  </si>
  <si>
    <t>ДОМАШНИЕ ЖИВОТНЫЕ</t>
  </si>
  <si>
    <t>Еда</t>
  </si>
  <si>
    <t>Врачи и анализы</t>
  </si>
  <si>
    <t>Уход</t>
  </si>
  <si>
    <t>Игрушки</t>
  </si>
  <si>
    <t>УХОД ЗА СОБОЙ</t>
  </si>
  <si>
    <t>Медицина</t>
  </si>
  <si>
    <t>Уход за волосами/ногтями</t>
  </si>
  <si>
    <t>Одежда</t>
  </si>
  <si>
    <t>Химчистка</t>
  </si>
  <si>
    <t>Фитнес-клуб</t>
  </si>
  <si>
    <t>Сборы организации</t>
  </si>
  <si>
    <t>Личный бюджет на месяц</t>
  </si>
  <si>
    <t>Плановые затраты</t>
  </si>
  <si>
    <t>Фактические затраты</t>
  </si>
  <si>
    <t>Плановый остаток
(плановый доход минус расходы)</t>
  </si>
  <si>
    <t>Фактический остаток
(фактический доход минус расходы)</t>
  </si>
  <si>
    <t>Разница
(фактическая сумма минус плановая сумма)</t>
  </si>
  <si>
    <t>Разница</t>
  </si>
  <si>
    <t>РАЗВЛЕЧЕНИЯ</t>
  </si>
  <si>
    <t>Видео</t>
  </si>
  <si>
    <t>Музыка</t>
  </si>
  <si>
    <t>Кино</t>
  </si>
  <si>
    <t>Концерты</t>
  </si>
  <si>
    <t>Спортивные мероприятия</t>
  </si>
  <si>
    <t>Театр</t>
  </si>
  <si>
    <t>КРЕДИТЫ</t>
  </si>
  <si>
    <t>Личные накопления</t>
  </si>
  <si>
    <t>На учебу</t>
  </si>
  <si>
    <t>Кредитная карта</t>
  </si>
  <si>
    <t>НАЛОГИ</t>
  </si>
  <si>
    <t>Федеральные</t>
  </si>
  <si>
    <t>Уровня штата</t>
  </si>
  <si>
    <t>Местные</t>
  </si>
  <si>
    <t>СБЕРЕЖЕНИЯ И ИНВЕСТИЦИИ</t>
  </si>
  <si>
    <t>Пенсионный счет</t>
  </si>
  <si>
    <t>Инвестиционный счет</t>
  </si>
  <si>
    <t>ПОДАРКИ И ПОЖЕРТВОВАНИЯ</t>
  </si>
  <si>
    <t>Благотворительный взнос 1</t>
  </si>
  <si>
    <t>Благотворительный взнос 2</t>
  </si>
  <si>
    <t>Благотворительный взнос 3</t>
  </si>
  <si>
    <t>ЮРИДИЧЕСКИЕ РАСХОДЫ</t>
  </si>
  <si>
    <t>Адвокат</t>
  </si>
  <si>
    <t>Алименты</t>
  </si>
  <si>
    <t>Оплата залога или платежи по решению суда</t>
  </si>
  <si>
    <t>Итоговые запланированные затраты</t>
  </si>
  <si>
    <t>Итоговые фактические затраты</t>
  </si>
  <si>
    <t>Итоговая разница</t>
  </si>
  <si>
    <t>Плановый остаток и фактический остаток, а также Разница рассчитываются автоматически.</t>
  </si>
  <si>
    <t>Надпись "Плановый месячный доход" указана в ячейке справа. Введите доход 1 в ячейке C5 и дополнительный доход в ячейке C6 для расчета итогового месячного дохода в ячейке C7. Дальнейшие инструкции представлены в ячейке A7.</t>
  </si>
  <si>
    <t>Надпись "Фактический месячный доход" указана в ячейке справа. Введите доход 1 в ячейке C10 и дополнительный доход в ячейке C11 для расчета итогового месячного доход в ячейке C12. Дальнейшие инструкции представлены в ячейке A14.</t>
  </si>
  <si>
    <t>Введите сведения в таблице "СТРАХОВАНИЕ", начиная с ячейки справа, и в таблице "Налоги", начиная с ячейки G35. Дальнейшие инструкции представлены в ячейке A44.</t>
  </si>
  <si>
    <t>Введите сведения в таблице "ПРОДУКТЫ", начиная с ячейки справа, и в таблице "Сбережения", начиная с ячейки G42. Дальнейшие инструкции представлены в ячейке A50.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</si>
</sst>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7" formatCode="#,##0.00\ &quot;₽&quot;;\-#,##0.00\ &quot;₽&quot;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_-* #,##0.00\ &quot;lei&quot;_-;\-* #,##0.00\ &quot;lei&quot;_-;_-* &quot;-&quot;??\ &quot;lei&quot;_-;_-@_-"/>
    <numFmt numFmtId="168" formatCode="_-* #,##0\ &quot;lei&quot;_-;\-* #,##0\ &quot;lei&quot;_-;_-* &quot;-&quot;\ &quot;lei&quot;_-;_-@_-"/>
    <numFmt numFmtId="171" formatCode="#,##0.00\ &quot;₽&quot;"/>
  </numFmts>
  <fonts count="36">
    <font>
      <sz val="10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0"/>
      <color theme="1" tint="0.24994659260841701"/>
      <name val="Rockwell"/>
      <family val="2"/>
      <scheme val="major"/>
    </font>
    <font>
      <b/>
      <sz val="10"/>
      <color theme="1" tint="0.24994659260841701"/>
      <name val="Rockwell"/>
      <family val="2"/>
      <scheme val="major"/>
    </font>
    <font>
      <sz val="11"/>
      <color theme="0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b/>
      <sz val="11"/>
      <color theme="1" tint="0.24994659260841701"/>
      <name val="Lucida Sans"/>
      <family val="2"/>
      <scheme val="minor"/>
    </font>
    <font>
      <sz val="10"/>
      <color theme="0"/>
      <name val="Lucida Sans"/>
      <family val="2"/>
      <scheme val="minor"/>
    </font>
    <font>
      <sz val="16"/>
      <color theme="5" tint="-0.499984740745262"/>
      <name val="Rockwell"/>
      <family val="1"/>
      <scheme val="major"/>
    </font>
    <font>
      <sz val="12"/>
      <name val="Lucida Sans"/>
      <family val="2"/>
      <charset val="238"/>
      <scheme val="minor"/>
    </font>
    <font>
      <sz val="11"/>
      <color theme="4" tint="-0.499984740745262"/>
      <name val="Lucida Sans"/>
      <family val="2"/>
      <scheme val="minor"/>
    </font>
    <font>
      <sz val="14"/>
      <color theme="0"/>
      <name val="Rockwell"/>
      <family val="1"/>
      <scheme val="major"/>
    </font>
    <font>
      <b/>
      <sz val="12"/>
      <name val="Lucida Sans"/>
      <family val="2"/>
      <charset val="238"/>
      <scheme val="minor"/>
    </font>
    <font>
      <sz val="36"/>
      <color theme="5" tint="-0.499984740745262"/>
      <name val="Rockwell"/>
      <family val="2"/>
      <scheme val="major"/>
    </font>
    <font>
      <sz val="12"/>
      <color theme="1" tint="0.24994659260841701"/>
      <name val="Lucida Sans"/>
      <family val="2"/>
      <scheme val="minor"/>
    </font>
    <font>
      <sz val="12"/>
      <color theme="1" tint="0.24994659260841701"/>
      <name val="Rockwell"/>
      <family val="1"/>
      <scheme val="major"/>
    </font>
    <font>
      <b/>
      <sz val="12"/>
      <color theme="1" tint="0.24994659260841701"/>
      <name val="Lucida Sans"/>
      <family val="2"/>
      <charset val="238"/>
      <scheme val="minor"/>
    </font>
    <font>
      <sz val="11"/>
      <color rgb="FF000000"/>
      <name val="Lucida Sans"/>
      <family val="2"/>
      <scheme val="minor"/>
    </font>
    <font>
      <sz val="10"/>
      <color theme="1" tint="0.24994659260841701"/>
      <name val="Lucida Sans"/>
      <family val="2"/>
      <scheme val="minor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sz val="18"/>
      <color theme="3"/>
      <name val="Times New Roman"/>
      <family val="1"/>
    </font>
    <font>
      <sz val="22"/>
      <color theme="3" tint="0.24994659260841701"/>
      <name val="Times New Roman"/>
      <family val="1"/>
    </font>
    <font>
      <sz val="10"/>
      <color theme="1" tint="0.24994659260841701"/>
      <name val="Times New Roman"/>
      <family val="1"/>
    </font>
    <font>
      <b/>
      <sz val="10"/>
      <color theme="1" tint="0.24994659260841701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3" fillId="0" borderId="1" applyNumberFormat="0" applyFill="0" applyAlignment="0" applyProtection="0"/>
    <xf numFmtId="0" fontId="34" fillId="0" borderId="2" applyNumberFormat="0" applyFill="0" applyBorder="0" applyAlignment="0" applyProtection="0"/>
    <xf numFmtId="0" fontId="35" fillId="0" borderId="3" applyNumberFormat="0" applyFill="0" applyBorder="0" applyAlignment="0" applyProtection="0"/>
    <xf numFmtId="166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1" borderId="8" applyNumberFormat="0" applyAlignment="0" applyProtection="0"/>
    <xf numFmtId="0" fontId="25" fillId="12" borderId="9" applyNumberFormat="0" applyAlignment="0" applyProtection="0"/>
    <xf numFmtId="0" fontId="26" fillId="12" borderId="8" applyNumberFormat="0" applyAlignment="0" applyProtection="0"/>
    <xf numFmtId="0" fontId="27" fillId="0" borderId="10" applyNumberFormat="0" applyFill="0" applyAlignment="0" applyProtection="0"/>
    <xf numFmtId="0" fontId="28" fillId="13" borderId="11" applyNumberFormat="0" applyAlignment="0" applyProtection="0"/>
    <xf numFmtId="0" fontId="29" fillId="0" borderId="0" applyNumberFormat="0" applyFill="0" applyBorder="0" applyAlignment="0" applyProtection="0"/>
    <xf numFmtId="0" fontId="19" fillId="14" borderId="12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0" fontId="8" fillId="0" borderId="0" xfId="0" applyFont="1"/>
    <xf numFmtId="0" fontId="0" fillId="0" borderId="0" xfId="0" applyAlignment="1">
      <alignment vertical="center"/>
    </xf>
    <xf numFmtId="0" fontId="9" fillId="3" borderId="0" xfId="2" applyFont="1" applyFill="1" applyBorder="1" applyAlignment="1">
      <alignment horizontal="center" vertical="center"/>
    </xf>
    <xf numFmtId="0" fontId="34" fillId="0" borderId="0" xfId="2" applyBorder="1" applyAlignment="1">
      <alignment vertical="center" wrapText="1"/>
    </xf>
    <xf numFmtId="0" fontId="34" fillId="0" borderId="0" xfId="2" applyBorder="1" applyAlignment="1">
      <alignment vertical="center"/>
    </xf>
    <xf numFmtId="0" fontId="34" fillId="0" borderId="0" xfId="2" applyBorder="1" applyAlignment="1">
      <alignment horizontal="left" vertical="center"/>
    </xf>
    <xf numFmtId="0" fontId="10" fillId="2" borderId="4" xfId="2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3" borderId="0" xfId="0" applyFont="1" applyFill="1"/>
    <xf numFmtId="0" fontId="33" fillId="3" borderId="0" xfId="1" applyFill="1" applyBorder="1"/>
    <xf numFmtId="0" fontId="14" fillId="3" borderId="0" xfId="1" applyFont="1" applyFill="1" applyBorder="1" applyAlignment="1">
      <alignment vertical="center"/>
    </xf>
    <xf numFmtId="0" fontId="15" fillId="0" borderId="0" xfId="0" applyFont="1"/>
    <xf numFmtId="0" fontId="17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8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0" fillId="6" borderId="6" xfId="2" applyFont="1" applyFill="1" applyBorder="1" applyAlignment="1">
      <alignment horizontal="left" vertical="center" wrapText="1" indent="1"/>
    </xf>
    <xf numFmtId="0" fontId="12" fillId="4" borderId="4" xfId="3" applyFont="1" applyFill="1" applyBorder="1" applyAlignment="1">
      <alignment vertical="center"/>
    </xf>
    <xf numFmtId="0" fontId="12" fillId="4" borderId="7" xfId="3" applyFont="1" applyFill="1" applyBorder="1" applyAlignment="1">
      <alignment vertical="center"/>
    </xf>
    <xf numFmtId="0" fontId="12" fillId="4" borderId="5" xfId="3" applyFont="1" applyFill="1" applyBorder="1" applyAlignment="1">
      <alignment vertical="center"/>
    </xf>
    <xf numFmtId="171" fontId="15" fillId="0" borderId="0" xfId="0" applyNumberFormat="1" applyFont="1" applyAlignment="1">
      <alignment vertical="center"/>
    </xf>
    <xf numFmtId="7" fontId="13" fillId="7" borderId="6" xfId="0" applyNumberFormat="1" applyFont="1" applyFill="1" applyBorder="1" applyAlignment="1">
      <alignment horizontal="right" vertical="center" indent="1"/>
    </xf>
    <xf numFmtId="7" fontId="10" fillId="2" borderId="6" xfId="0" applyNumberFormat="1" applyFont="1" applyFill="1" applyBorder="1" applyAlignment="1">
      <alignment vertical="center"/>
    </xf>
    <xf numFmtId="7" fontId="13" fillId="5" borderId="6" xfId="0" applyNumberFormat="1" applyFont="1" applyFill="1" applyBorder="1" applyAlignment="1">
      <alignment vertical="center"/>
    </xf>
  </cellXfs>
  <cellStyles count="49">
    <cellStyle name="20% — акцент1" xfId="26" builtinId="30" customBuiltin="1"/>
    <cellStyle name="20% — акцент2" xfId="30" builtinId="34" customBuiltin="1"/>
    <cellStyle name="20% — акцент3" xfId="34" builtinId="38" customBuiltin="1"/>
    <cellStyle name="20% — акцент4" xfId="38" builtinId="42" customBuiltin="1"/>
    <cellStyle name="20% — акцент5" xfId="42" builtinId="46" customBuiltin="1"/>
    <cellStyle name="20% — акцент6" xfId="46" builtinId="50" customBuiltin="1"/>
    <cellStyle name="40% — акцент1" xfId="27" builtinId="31" customBuiltin="1"/>
    <cellStyle name="40% — акцент2" xfId="31" builtinId="35" customBuiltin="1"/>
    <cellStyle name="40% — акцент3" xfId="35" builtinId="39" customBuiltin="1"/>
    <cellStyle name="40% — акцент4" xfId="39" builtinId="43" customBuiltin="1"/>
    <cellStyle name="40% — акцент5" xfId="43" builtinId="47" customBuiltin="1"/>
    <cellStyle name="40% — акцент6" xfId="47" builtinId="51" customBuiltin="1"/>
    <cellStyle name="60% — акцент1" xfId="28" builtinId="32" customBuiltin="1"/>
    <cellStyle name="60% — акцент2" xfId="32" builtinId="36" customBuiltin="1"/>
    <cellStyle name="60% — акцент3" xfId="36" builtinId="40" customBuiltin="1"/>
    <cellStyle name="60% — акцент4" xfId="40" builtinId="44" customBuiltin="1"/>
    <cellStyle name="60% — акцент5" xfId="44" builtinId="48" customBuiltin="1"/>
    <cellStyle name="60% — акцент6" xfId="48" builtinId="52" customBuiltin="1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Ввод " xfId="16" builtinId="20" customBuiltin="1"/>
    <cellStyle name="Вывод" xfId="17" builtinId="21" customBuiltin="1"/>
    <cellStyle name="Вычисление" xfId="18" builtinId="22" customBuiltin="1"/>
    <cellStyle name="Дата" xfId="5" xr:uid="{FE33F3B2-B201-45AD-A81E-81BCB12ED9D2}"/>
    <cellStyle name="Денежный" xfId="8" builtinId="4" customBuiltin="1"/>
    <cellStyle name="Денежный [0]" xfId="9" builtinId="7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12" builtinId="19" customBuiltin="1"/>
    <cellStyle name="Итог" xfId="24" builtinId="25" customBuiltin="1"/>
    <cellStyle name="Контрольная ячейка" xfId="20" builtinId="23" customBuiltin="1"/>
    <cellStyle name="Название" xfId="11" builtinId="15" customBuiltin="1"/>
    <cellStyle name="Нейтральный" xfId="15" builtinId="28" customBuiltin="1"/>
    <cellStyle name="Обычный" xfId="0" builtinId="0" customBuiltin="1"/>
    <cellStyle name="Плохой" xfId="14" builtinId="27" customBuiltin="1"/>
    <cellStyle name="Пояснение" xfId="23" builtinId="53" customBuiltin="1"/>
    <cellStyle name="Примечание" xfId="22" builtinId="10" customBuiltin="1"/>
    <cellStyle name="Процентный" xfId="10" builtinId="5" customBuiltin="1"/>
    <cellStyle name="Связанная ячейка" xfId="19" builtinId="24" customBuiltin="1"/>
    <cellStyle name="Текст предупреждения" xfId="21" builtinId="11" customBuiltin="1"/>
    <cellStyle name="Телефон" xfId="4" xr:uid="{70E46558-98AC-446F-861A-54F270CBD905}"/>
    <cellStyle name="Финансовый" xfId="6" builtinId="3" customBuiltin="1"/>
    <cellStyle name="Финансовый [0]" xfId="7" builtinId="6" customBuiltin="1"/>
    <cellStyle name="Хороший" xfId="13" builtinId="26" customBuiltin="1"/>
  </cellStyles>
  <dxfs count="144"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9" formatCode="#,##0.00\ &quot;lei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9" formatCode="#,##0.00\ &quot;lei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9" formatCode="#,##0.00\ &quot;lei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1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#,##0.00\ &quot;lei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Light9" defaultPivotStyle="PivotStyleLight16">
    <tableStyle name="Адресная книга" pivot="0" count="5" xr9:uid="{00000000-0011-0000-FFFF-FFFF00000000}">
      <tableStyleElement type="wholeTable" dxfId="143"/>
      <tableStyleElement type="headerRow" dxfId="142"/>
      <tableStyleElement type="totalRow" dxfId="141"/>
      <tableStyleElement type="firstRowStripe" dxfId="140"/>
      <tableStyleElement type="secondRowStripe" dxfId="139"/>
    </tableStyle>
    <tableStyle name="Личный бюджет на месяц" pivot="0" count="7" xr9:uid="{DF2684C2-C435-47FA-9646-E632C3AE8948}">
      <tableStyleElement type="wholeTable" dxfId="138"/>
      <tableStyleElement type="headerRow" dxfId="137"/>
      <tableStyleElement type="totalRow" dxfId="136"/>
      <tableStyleElement type="firstColumn" dxfId="135"/>
      <tableStyleElement type="lastColumn" dxfId="134"/>
      <tableStyleElement type="firstRowStripe" dxfId="133"/>
      <tableStyleElement type="firstColumnStripe" dxfId="1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Рисунок 1" descr="Декоративный элемент&#10;">
          <a:extLst>
            <a:ext uri="{FF2B5EF4-FFF2-40B4-BE49-F238E27FC236}">
              <a16:creationId xmlns:a16="http://schemas.microsoft.com/office/drawing/2014/main" id="{4766C989-0398-4EF2-AE72-0FCA1C9E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03" y="333375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Жилье" displayName="Жилье" ref="B14:E25" totalsRowCount="1" headerRowDxfId="131" dataDxfId="130" totalsRowDxfId="129">
  <autoFilter ref="B14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ЖИЛЬЕ" totalsRowLabel="Промежуточный итог" dataDxfId="15" totalsRowDxfId="14"/>
    <tableColumn id="2" xr3:uid="{00000000-0010-0000-0000-000002000000}" name="Плановые затраты" dataDxfId="13" totalsRowDxfId="12"/>
    <tableColumn id="3" xr3:uid="{00000000-0010-0000-0000-000003000000}" name="Фактические затраты" dataDxfId="11" totalsRowDxfId="10"/>
    <tableColumn id="4" xr3:uid="{00000000-0010-0000-0000-000004000000}" name="Разница" totalsRowFunction="sum" dataDxfId="9" totalsRowDxfId="8">
      <calculatedColumnFormula>Жилье[[#This Row],[Плановые затраты]]-Жилье[[#This Row],[Фактические затраты]]</calculatedColumnFormula>
    </tableColumn>
  </tableColumns>
  <tableStyleInfo name="Адресная книга" showFirstColumn="1" showLastColumn="1" showRowStripes="1" showColumnStripes="0"/>
  <extLst>
    <ext xmlns:x14="http://schemas.microsoft.com/office/spreadsheetml/2009/9/main" uri="{504A1905-F514-4f6f-8877-14C23A59335A}">
      <x14:table altTextSummary="Введите плановые и фактические затраты на жилье в этой таблице. Разница рассчитывается автоматически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ДомашниеЖивотные" displayName="ДомашниеЖивотные" ref="B50:E56" totalsRowCount="1" headerRowDxfId="69" dataDxfId="68" totalsRowDxfId="67">
  <autoFilter ref="B50:E5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ДОМАШНИЕ ЖИВОТНЫЕ" totalsRowLabel="Промежуточный итог" dataDxfId="66" totalsRowDxfId="65"/>
    <tableColumn id="2" xr3:uid="{00000000-0010-0000-0900-000002000000}" name="Плановые затраты" dataDxfId="24" totalsRowDxfId="64"/>
    <tableColumn id="3" xr3:uid="{00000000-0010-0000-0900-000003000000}" name="Фактические затраты" dataDxfId="23" totalsRowDxfId="63"/>
    <tableColumn id="4" xr3:uid="{00000000-0010-0000-0900-000004000000}" name="Разница" totalsRowFunction="sum" dataDxfId="22" totalsRowDxfId="62">
      <calculatedColumnFormula>ДомашниеЖивотные[[#This Row],[Плановые затраты]]-ДомашниеЖивотные[[#This Row],[Фактические затраты]]</calculatedColumnFormula>
    </tableColumn>
  </tableColumns>
  <tableStyleInfo name="Адресная книга" showFirstColumn="1" showLastColumn="1" showRowStripes="1" showColumnStripes="0"/>
  <extLst>
    <ext xmlns:x14="http://schemas.microsoft.com/office/spreadsheetml/2009/9/main" uri="{504A1905-F514-4f6f-8877-14C23A59335A}">
      <x14:table altTextSummary="Введите плановые и фактические затраты на домашних животных в этой таблице. Разница рассчитывается автоматически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ЮридическиеРасходы" displayName="ЮридическиеРасходы" ref="G54:J59" totalsRowCount="1" headerRowDxfId="61" dataDxfId="60" totalsRowDxfId="59">
  <autoFilter ref="G54:J5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ЮРИДИЧЕСКИЕ РАСХОДЫ" totalsRowLabel="Промежуточный итог" dataDxfId="58" totalsRowDxfId="57"/>
    <tableColumn id="2" xr3:uid="{00000000-0010-0000-0A00-000002000000}" name="Плановые затраты" dataDxfId="21" totalsRowDxfId="56"/>
    <tableColumn id="3" xr3:uid="{00000000-0010-0000-0A00-000003000000}" name="Фактические затраты" dataDxfId="20" totalsRowDxfId="55"/>
    <tableColumn id="4" xr3:uid="{00000000-0010-0000-0A00-000004000000}" name="Разница" totalsRowFunction="sum" dataDxfId="19" totalsRowDxfId="54">
      <calculatedColumnFormula>ЮридическиеРасходы[[#This Row],[Плановые затраты]]-ЮридическиеРасходы[[#This Row],[Фактические затраты]]</calculatedColumnFormula>
    </tableColumn>
  </tableColumns>
  <tableStyleInfo name="Адресная книга" showFirstColumn="1" showLastColumn="1" showRowStripes="1" showColumnStripes="0"/>
  <extLst>
    <ext xmlns:x14="http://schemas.microsoft.com/office/spreadsheetml/2009/9/main" uri="{504A1905-F514-4f6f-8877-14C23A59335A}">
      <x14:table altTextSummary="Введите плановые и фактические юридические расходы в этой таблице. Разница рассчитывается автоматически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УходЗаСобой" displayName="УходЗаСобой" ref="B58:E66" totalsRowCount="1" headerRowDxfId="53" dataDxfId="52" totalsRowDxfId="51">
  <autoFilter ref="B58:E65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УХОД ЗА СОБОЙ" totalsRowLabel="Промежуточный итог" dataDxfId="50" totalsRowDxfId="49"/>
    <tableColumn id="2" xr3:uid="{00000000-0010-0000-0B00-000002000000}" name="Плановые затраты" dataDxfId="18" totalsRowDxfId="48"/>
    <tableColumn id="3" xr3:uid="{00000000-0010-0000-0B00-000003000000}" name="Фактические затраты" dataDxfId="17" totalsRowDxfId="47"/>
    <tableColumn id="4" xr3:uid="{00000000-0010-0000-0B00-000004000000}" name="Разница" totalsRowFunction="sum" dataDxfId="16" totalsRowDxfId="46">
      <calculatedColumnFormula>УходЗаСобой[[#This Row],[Плановые затраты]]-УходЗаСобой[[#This Row],[Фактические затраты]]</calculatedColumnFormula>
    </tableColumn>
  </tableColumns>
  <tableStyleInfo name="Адресная книга" showFirstColumn="1" showLastColumn="1" showRowStripes="1" showColumnStripes="0"/>
  <extLst>
    <ext xmlns:x14="http://schemas.microsoft.com/office/spreadsheetml/2009/9/main" uri="{504A1905-F514-4f6f-8877-14C23A59335A}">
      <x14:table altTextSummary="Введите плановые и фактические затраты на уход за собой в этой таблице. Разница рассчитывается автоматически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Развлечения" displayName="Развлечения" ref="G14:J24" totalsRowCount="1" headerRowDxfId="128" dataDxfId="127" totalsRowDxfId="126">
  <autoFilter ref="G14:J23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РАЗВЛЕЧЕНИЯ" totalsRowLabel="Промежуточный итог" dataDxfId="7" totalsRowDxfId="6"/>
    <tableColumn id="2" xr3:uid="{00000000-0010-0000-0100-000002000000}" name="Плановые затраты" dataDxfId="5" totalsRowDxfId="4"/>
    <tableColumn id="3" xr3:uid="{00000000-0010-0000-0100-000003000000}" name="Фактические затраты" dataDxfId="3" totalsRowDxfId="2"/>
    <tableColumn id="4" xr3:uid="{00000000-0010-0000-0100-000004000000}" name="Разница" totalsRowFunction="sum" dataDxfId="1" totalsRowDxfId="0">
      <calculatedColumnFormula>Развлечения[[#This Row],[Плановые затраты]]-Развлечения[[#This Row],[Фактические затраты]]</calculatedColumnFormula>
    </tableColumn>
  </tableColumns>
  <tableStyleInfo name="Адресная книга" showFirstColumn="1" showLastColumn="1" showRowStripes="1" showColumnStripes="0"/>
  <extLst>
    <ext xmlns:x14="http://schemas.microsoft.com/office/spreadsheetml/2009/9/main" uri="{504A1905-F514-4f6f-8877-14C23A59335A}">
      <x14:table altTextSummary="Введите плановые и фактические затраты на развлечения в этой таблице. Разница рассчитывается автоматически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Кредиты" displayName="Кредиты" ref="G26:J33" totalsRowCount="1" headerRowDxfId="125" dataDxfId="124" totalsRowDxfId="123">
  <autoFilter ref="G26:J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КРЕДИТЫ" totalsRowLabel="Промежуточный итог" dataDxfId="122" totalsRowDxfId="121"/>
    <tableColumn id="2" xr3:uid="{00000000-0010-0000-0200-000002000000}" name="Плановые затраты" dataDxfId="45" totalsRowDxfId="120"/>
    <tableColumn id="3" xr3:uid="{00000000-0010-0000-0200-000003000000}" name="Фактические затраты" dataDxfId="44" totalsRowDxfId="119"/>
    <tableColumn id="4" xr3:uid="{00000000-0010-0000-0200-000004000000}" name="Разница" totalsRowFunction="sum" dataDxfId="43" totalsRowDxfId="118">
      <calculatedColumnFormula>Кредиты[[#This Row],[Плановые затраты]]-Кредиты[[#This Row],[Фактические затраты]]</calculatedColumnFormula>
    </tableColumn>
  </tableColumns>
  <tableStyleInfo name="Адресная книга" showFirstColumn="1" showLastColumn="1" showRowStripes="1" showColumnStripes="0"/>
  <extLst>
    <ext xmlns:x14="http://schemas.microsoft.com/office/spreadsheetml/2009/9/main" uri="{504A1905-F514-4f6f-8877-14C23A59335A}">
      <x14:table altTextSummary="Введите плановые и фактические затраты на кредиты в этой таблице. Разница рассчитывается автоматически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Транспорт" displayName="Транспорт" ref="B27:E35" totalsRowCount="1" headerRowDxfId="117" dataDxfId="116" totalsRowDxfId="115">
  <autoFilter ref="B27:E34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ТРАНСПОРТ" totalsRowLabel="Промежуточный итог" dataDxfId="114" totalsRowDxfId="113"/>
    <tableColumn id="2" xr3:uid="{00000000-0010-0000-0300-000002000000}" name="Плановые затраты" dataDxfId="42" totalsRowDxfId="112"/>
    <tableColumn id="3" xr3:uid="{00000000-0010-0000-0300-000003000000}" name="Фактические затраты" dataDxfId="41" totalsRowDxfId="111"/>
    <tableColumn id="4" xr3:uid="{00000000-0010-0000-0300-000004000000}" name="Разница" totalsRowFunction="sum" dataDxfId="40" totalsRowDxfId="110">
      <calculatedColumnFormula>Транспорт[[#This Row],[Плановые затраты]]-Транспорт[[#This Row],[Фактические затраты]]</calculatedColumnFormula>
    </tableColumn>
  </tableColumns>
  <tableStyleInfo name="Адресная книга" showFirstColumn="1" showLastColumn="1" showRowStripes="1" showColumnStripes="0"/>
  <extLst>
    <ext xmlns:x14="http://schemas.microsoft.com/office/spreadsheetml/2009/9/main" uri="{504A1905-F514-4f6f-8877-14C23A59335A}">
      <x14:table altTextSummary="Введите плановые и фактические затраты на транспорт в этой таблице. Разница рассчитывается автоматически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Страхование" displayName="Страхование" ref="B37:E42" totalsRowCount="1" headerRowDxfId="109" dataDxfId="108" totalsRowDxfId="107">
  <autoFilter ref="B37:E41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СТРАХОВАНИЕ" totalsRowLabel="Промежуточный итог" dataDxfId="106" totalsRowDxfId="105"/>
    <tableColumn id="2" xr3:uid="{00000000-0010-0000-0400-000002000000}" name="Плановые затраты" dataDxfId="39" totalsRowDxfId="104"/>
    <tableColumn id="3" xr3:uid="{00000000-0010-0000-0400-000003000000}" name="Фактические затраты" dataDxfId="38" totalsRowDxfId="103"/>
    <tableColumn id="4" xr3:uid="{00000000-0010-0000-0400-000004000000}" name="Разница" totalsRowFunction="sum" dataDxfId="37" totalsRowDxfId="102">
      <calculatedColumnFormula>Страхование[[#This Row],[Плановые затраты]]-Страхование[[#This Row],[Фактические затраты]]</calculatedColumnFormula>
    </tableColumn>
  </tableColumns>
  <tableStyleInfo name="Адресная книга" showFirstColumn="1" showLastColumn="1" showRowStripes="1" showColumnStripes="0"/>
  <extLst>
    <ext xmlns:x14="http://schemas.microsoft.com/office/spreadsheetml/2009/9/main" uri="{504A1905-F514-4f6f-8877-14C23A59335A}">
      <x14:table altTextSummary="Введите плановые и фактические затраты на страхование в этой таблице. Разница рассчитывается автоматически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Налоги" displayName="Налоги" ref="G35:J40" totalsRowCount="1" headerRowDxfId="101" dataDxfId="100" totalsRowDxfId="99">
  <autoFilter ref="G35:J39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НАЛОГИ" totalsRowLabel="Промежуточный итог" dataDxfId="98" totalsRowDxfId="97"/>
    <tableColumn id="2" xr3:uid="{00000000-0010-0000-0500-000002000000}" name="Плановые затраты" dataDxfId="36" totalsRowDxfId="96"/>
    <tableColumn id="3" xr3:uid="{00000000-0010-0000-0500-000003000000}" name="Фактические затраты" dataDxfId="35" totalsRowDxfId="95"/>
    <tableColumn id="4" xr3:uid="{00000000-0010-0000-0500-000004000000}" name="Разница" totalsRowFunction="sum" dataDxfId="34" totalsRowDxfId="94">
      <calculatedColumnFormula>Налоги[[#This Row],[Плановые затраты]]-Налоги[[#This Row],[Фактические затраты]]</calculatedColumnFormula>
    </tableColumn>
  </tableColumns>
  <tableStyleInfo name="Адресная книга" showFirstColumn="1" showLastColumn="1" showRowStripes="1" showColumnStripes="0"/>
  <extLst>
    <ext xmlns:x14="http://schemas.microsoft.com/office/spreadsheetml/2009/9/main" uri="{504A1905-F514-4f6f-8877-14C23A59335A}">
      <x14:table altTextSummary="Введите плановые и фактические затраты на налоги в этой таблице. Разница рассчитывается автоматически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Сбережения" displayName="Сбережения" ref="G42:J46" totalsRowCount="1" headerRowDxfId="93" dataDxfId="92" totalsRowDxfId="91">
  <autoFilter ref="G42:J4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СБЕРЕЖЕНИЯ И ИНВЕСТИЦИИ" totalsRowLabel="Промежуточный итог" dataDxfId="90" totalsRowDxfId="89"/>
    <tableColumn id="2" xr3:uid="{00000000-0010-0000-0600-000002000000}" name="Плановые затраты" dataDxfId="33" totalsRowDxfId="88"/>
    <tableColumn id="3" xr3:uid="{00000000-0010-0000-0600-000003000000}" name="Фактические затраты" dataDxfId="32" totalsRowDxfId="87"/>
    <tableColumn id="4" xr3:uid="{00000000-0010-0000-0600-000004000000}" name="Разница" totalsRowFunction="sum" dataDxfId="31" totalsRowDxfId="86">
      <calculatedColumnFormula>Сбережения[[#This Row],[Плановые затраты]]-Сбережения[[#This Row],[Фактические затраты]]</calculatedColumnFormula>
    </tableColumn>
  </tableColumns>
  <tableStyleInfo name="Адресная книга" showFirstColumn="1" showLastColumn="1" showRowStripes="1" showColumnStripes="0"/>
  <extLst>
    <ext xmlns:x14="http://schemas.microsoft.com/office/spreadsheetml/2009/9/main" uri="{504A1905-F514-4f6f-8877-14C23A59335A}">
      <x14:table altTextSummary="Введите плановые и фактические затраты на сбережения и инвестиции в этой таблице. Разница рассчитывается автоматически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Еда" displayName="Еда" ref="B44:E48" totalsRowCount="1" headerRowDxfId="85" dataDxfId="84" totalsRowDxfId="83">
  <autoFilter ref="B44:E47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ПРОДУКТЫ" totalsRowLabel="Промежуточный итог" dataDxfId="82" totalsRowDxfId="81"/>
    <tableColumn id="2" xr3:uid="{00000000-0010-0000-0700-000002000000}" name="Плановые затраты" dataDxfId="30" totalsRowDxfId="80"/>
    <tableColumn id="3" xr3:uid="{00000000-0010-0000-0700-000003000000}" name="Фактические затраты" dataDxfId="29" totalsRowDxfId="79"/>
    <tableColumn id="4" xr3:uid="{00000000-0010-0000-0700-000004000000}" name="Разница" totalsRowFunction="sum" dataDxfId="28" totalsRowDxfId="78">
      <calculatedColumnFormula>Еда[[#This Row],[Плановые затраты]]-Еда[[#This Row],[Фактические затраты]]</calculatedColumnFormula>
    </tableColumn>
  </tableColumns>
  <tableStyleInfo name="Адресная книга" showFirstColumn="1" showLastColumn="1" showRowStripes="1" showColumnStripes="0"/>
  <extLst>
    <ext xmlns:x14="http://schemas.microsoft.com/office/spreadsheetml/2009/9/main" uri="{504A1905-F514-4f6f-8877-14C23A59335A}">
      <x14:table altTextSummary="Введите плановые и фактические затраты на еду в этой таблице. Разница рассчитывается автоматически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Подарки" displayName="Подарки" ref="G48:J52" totalsRowCount="1" headerRowDxfId="77" dataDxfId="76" totalsRowDxfId="75">
  <autoFilter ref="G48:J51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ПОДАРКИ И ПОЖЕРТВОВАНИЯ" totalsRowLabel="Промежуточный итог" dataDxfId="74" totalsRowDxfId="73"/>
    <tableColumn id="2" xr3:uid="{00000000-0010-0000-0800-000002000000}" name="Плановые затраты" dataDxfId="27" totalsRowDxfId="72"/>
    <tableColumn id="3" xr3:uid="{00000000-0010-0000-0800-000003000000}" name="Фактические затраты" dataDxfId="26" totalsRowDxfId="71"/>
    <tableColumn id="4" xr3:uid="{00000000-0010-0000-0800-000004000000}" name="Разница" totalsRowFunction="sum" dataDxfId="25" totalsRowDxfId="70">
      <calculatedColumnFormula>Подарки[[#This Row],[Плановые затраты]]-Подарки[[#This Row],[Фактические затраты]]</calculatedColumnFormula>
    </tableColumn>
  </tableColumns>
  <tableStyleInfo name="Адресная книга" showFirstColumn="1" showLastColumn="1" showRowStripes="1" showColumnStripes="0"/>
  <extLst>
    <ext xmlns:x14="http://schemas.microsoft.com/office/spreadsheetml/2009/9/main" uri="{504A1905-F514-4f6f-8877-14C23A59335A}">
      <x14:table altTextSummary="Введите плановые и фактические затраты на подарки и пожертвования в этой таблице. Разница рассчитывается автоматически.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  <pageSetUpPr fitToPage="1"/>
  </sheetPr>
  <dimension ref="B1:B7"/>
  <sheetViews>
    <sheetView showGridLines="0" tabSelected="1" workbookViewId="0"/>
  </sheetViews>
  <sheetFormatPr defaultRowHeight="12.75"/>
  <cols>
    <col min="1" max="1" width="2.375" customWidth="1"/>
    <col min="2" max="2" width="80.625" customWidth="1"/>
    <col min="3" max="3" width="2.625" customWidth="1"/>
  </cols>
  <sheetData>
    <row r="1" spans="2:2" s="5" customFormat="1" ht="30" customHeight="1">
      <c r="B1" s="6" t="s">
        <v>0</v>
      </c>
    </row>
    <row r="2" spans="2:2" ht="48.6" customHeight="1">
      <c r="B2" s="3" t="s">
        <v>1</v>
      </c>
    </row>
    <row r="3" spans="2:2" ht="34.35" customHeight="1">
      <c r="B3" s="3" t="s">
        <v>2</v>
      </c>
    </row>
    <row r="4" spans="2:2" ht="33.75" customHeight="1">
      <c r="B4" s="3" t="s">
        <v>92</v>
      </c>
    </row>
    <row r="5" spans="2:2" ht="25.5" customHeight="1">
      <c r="B5" s="19" t="s">
        <v>3</v>
      </c>
    </row>
    <row r="6" spans="2:2" ht="47.25" customHeight="1">
      <c r="B6" s="3" t="s">
        <v>4</v>
      </c>
    </row>
    <row r="7" spans="2:2" ht="14.25">
      <c r="B7" s="3"/>
    </row>
  </sheetData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7"/>
  <sheetViews>
    <sheetView showGridLines="0" zoomScaleNormal="100" workbookViewId="0"/>
  </sheetViews>
  <sheetFormatPr defaultRowHeight="12.75"/>
  <cols>
    <col min="1" max="1" width="2.625" style="4" customWidth="1"/>
    <col min="2" max="2" width="42.25" customWidth="1"/>
    <col min="3" max="3" width="19.125" customWidth="1"/>
    <col min="4" max="4" width="21.875" customWidth="1"/>
    <col min="5" max="5" width="12.5" customWidth="1"/>
    <col min="6" max="6" width="2.625" customWidth="1"/>
    <col min="7" max="7" width="42.25" customWidth="1"/>
    <col min="8" max="8" width="19.125" customWidth="1"/>
    <col min="9" max="9" width="21.875" customWidth="1"/>
    <col min="10" max="10" width="17.625" customWidth="1"/>
    <col min="11" max="11" width="2.625" customWidth="1"/>
  </cols>
  <sheetData>
    <row r="1" spans="1:10" s="1" customFormat="1" ht="14.25">
      <c r="A1" s="21" t="s">
        <v>5</v>
      </c>
      <c r="B1" s="20"/>
    </row>
    <row r="2" spans="1:10" s="1" customFormat="1" ht="71.25" customHeight="1">
      <c r="A2" s="18" t="s">
        <v>6</v>
      </c>
      <c r="B2" s="13"/>
      <c r="C2" s="15" t="s">
        <v>56</v>
      </c>
      <c r="D2" s="14"/>
      <c r="E2" s="14"/>
      <c r="F2" s="14"/>
      <c r="G2" s="14"/>
      <c r="H2" s="14"/>
      <c r="I2" s="14"/>
      <c r="J2" s="14"/>
    </row>
    <row r="4" spans="1:10" ht="24.95" customHeight="1">
      <c r="A4" s="4" t="s">
        <v>93</v>
      </c>
      <c r="B4" s="26" t="s">
        <v>13</v>
      </c>
      <c r="C4" s="27"/>
      <c r="D4" s="7"/>
      <c r="E4" s="25" t="s">
        <v>59</v>
      </c>
      <c r="F4" s="25"/>
      <c r="G4" s="25"/>
      <c r="H4" s="30">
        <f>C7-J61</f>
        <v>3405</v>
      </c>
    </row>
    <row r="5" spans="1:10" ht="24.95" customHeight="1">
      <c r="B5" s="10" t="s">
        <v>14</v>
      </c>
      <c r="C5" s="31">
        <v>4300</v>
      </c>
      <c r="E5" s="25"/>
      <c r="F5" s="25"/>
      <c r="G5" s="25"/>
      <c r="H5" s="30"/>
      <c r="I5" s="8"/>
    </row>
    <row r="6" spans="1:10" ht="24.95" customHeight="1">
      <c r="B6" s="10" t="s">
        <v>15</v>
      </c>
      <c r="C6" s="31">
        <v>300</v>
      </c>
      <c r="E6" s="25" t="s">
        <v>60</v>
      </c>
      <c r="F6" s="25"/>
      <c r="G6" s="25"/>
      <c r="H6" s="30">
        <f>C12-J63</f>
        <v>3064</v>
      </c>
      <c r="I6" s="8"/>
    </row>
    <row r="7" spans="1:10" ht="24.95" customHeight="1">
      <c r="A7" s="4" t="s">
        <v>7</v>
      </c>
      <c r="B7" s="10" t="s">
        <v>16</v>
      </c>
      <c r="C7" s="32">
        <f>SUM(C5:C6)</f>
        <v>4600</v>
      </c>
      <c r="E7" s="25"/>
      <c r="F7" s="25"/>
      <c r="G7" s="25"/>
      <c r="H7" s="30"/>
      <c r="I7" s="8"/>
    </row>
    <row r="8" spans="1:10" ht="24.95" customHeight="1">
      <c r="B8" s="2"/>
      <c r="C8" s="2"/>
      <c r="D8" s="2"/>
      <c r="E8" s="25" t="s">
        <v>61</v>
      </c>
      <c r="F8" s="25"/>
      <c r="G8" s="25"/>
      <c r="H8" s="30">
        <f>H6-H4</f>
        <v>-341</v>
      </c>
      <c r="I8" s="8"/>
    </row>
    <row r="9" spans="1:10" ht="24.95" customHeight="1">
      <c r="A9" s="4" t="s">
        <v>94</v>
      </c>
      <c r="B9" s="26" t="s">
        <v>17</v>
      </c>
      <c r="C9" s="28"/>
      <c r="D9" s="7"/>
      <c r="E9" s="25"/>
      <c r="F9" s="25"/>
      <c r="G9" s="25"/>
      <c r="H9" s="30"/>
      <c r="I9" s="9"/>
    </row>
    <row r="10" spans="1:10" ht="24.95" customHeight="1">
      <c r="B10" s="10" t="s">
        <v>14</v>
      </c>
      <c r="C10" s="31">
        <v>4000</v>
      </c>
      <c r="I10" s="8"/>
    </row>
    <row r="11" spans="1:10" ht="24.95" customHeight="1">
      <c r="B11" s="10" t="s">
        <v>15</v>
      </c>
      <c r="C11" s="31">
        <v>300</v>
      </c>
      <c r="E11" s="8"/>
      <c r="H11" s="22"/>
      <c r="I11" s="8"/>
    </row>
    <row r="12" spans="1:10" ht="24.95" customHeight="1">
      <c r="B12" s="10" t="s">
        <v>16</v>
      </c>
      <c r="C12" s="32">
        <f>SUM(C10:C11)</f>
        <v>4300</v>
      </c>
    </row>
    <row r="14" spans="1:10" ht="24.95" customHeight="1">
      <c r="A14" s="4" t="s">
        <v>8</v>
      </c>
      <c r="B14" s="12" t="s">
        <v>18</v>
      </c>
      <c r="C14" s="12" t="s">
        <v>57</v>
      </c>
      <c r="D14" s="12" t="s">
        <v>58</v>
      </c>
      <c r="E14" s="12" t="s">
        <v>62</v>
      </c>
      <c r="F14" s="16"/>
      <c r="G14" s="12" t="s">
        <v>63</v>
      </c>
      <c r="H14" s="12" t="s">
        <v>57</v>
      </c>
      <c r="I14" s="12" t="s">
        <v>58</v>
      </c>
      <c r="J14" s="12" t="s">
        <v>62</v>
      </c>
    </row>
    <row r="15" spans="1:10" ht="24.95" customHeight="1">
      <c r="B15" s="11" t="s">
        <v>19</v>
      </c>
      <c r="C15" s="29">
        <v>1000</v>
      </c>
      <c r="D15" s="29">
        <v>1000</v>
      </c>
      <c r="E15" s="29">
        <f>Жилье[[#This Row],[Плановые затраты]]-Жилье[[#This Row],[Фактические затраты]]</f>
        <v>0</v>
      </c>
      <c r="F15" s="16"/>
      <c r="G15" s="11" t="s">
        <v>64</v>
      </c>
      <c r="H15" s="29"/>
      <c r="I15" s="29"/>
      <c r="J15" s="29">
        <f>Развлечения[[#This Row],[Плановые затраты]]-Развлечения[[#This Row],[Фактические затраты]]</f>
        <v>0</v>
      </c>
    </row>
    <row r="16" spans="1:10" ht="24.95" customHeight="1">
      <c r="B16" s="11" t="s">
        <v>20</v>
      </c>
      <c r="C16" s="29">
        <v>54</v>
      </c>
      <c r="D16" s="29">
        <v>100</v>
      </c>
      <c r="E16" s="29">
        <f>Жилье[[#This Row],[Плановые затраты]]-Жилье[[#This Row],[Фактические затраты]]</f>
        <v>-46</v>
      </c>
      <c r="F16" s="16"/>
      <c r="G16" s="11" t="s">
        <v>65</v>
      </c>
      <c r="H16" s="29"/>
      <c r="I16" s="29"/>
      <c r="J16" s="29">
        <f>Развлечения[[#This Row],[Плановые затраты]]-Развлечения[[#This Row],[Фактические затраты]]</f>
        <v>0</v>
      </c>
    </row>
    <row r="17" spans="1:10" ht="24.95" customHeight="1">
      <c r="B17" s="11" t="s">
        <v>21</v>
      </c>
      <c r="C17" s="29">
        <v>44</v>
      </c>
      <c r="D17" s="29">
        <v>56</v>
      </c>
      <c r="E17" s="29">
        <f>Жилье[[#This Row],[Плановые затраты]]-Жилье[[#This Row],[Фактические затраты]]</f>
        <v>-12</v>
      </c>
      <c r="F17" s="16"/>
      <c r="G17" s="11" t="s">
        <v>66</v>
      </c>
      <c r="H17" s="29"/>
      <c r="I17" s="29"/>
      <c r="J17" s="29">
        <f>Развлечения[[#This Row],[Плановые затраты]]-Развлечения[[#This Row],[Фактические затраты]]</f>
        <v>0</v>
      </c>
    </row>
    <row r="18" spans="1:10" ht="24.95" customHeight="1">
      <c r="B18" s="11" t="s">
        <v>22</v>
      </c>
      <c r="C18" s="29">
        <v>22</v>
      </c>
      <c r="D18" s="29">
        <v>28</v>
      </c>
      <c r="E18" s="29">
        <f>Жилье[[#This Row],[Плановые затраты]]-Жилье[[#This Row],[Фактические затраты]]</f>
        <v>-6</v>
      </c>
      <c r="F18" s="16"/>
      <c r="G18" s="11" t="s">
        <v>67</v>
      </c>
      <c r="H18" s="29"/>
      <c r="I18" s="29"/>
      <c r="J18" s="29">
        <f>Развлечения[[#This Row],[Плановые затраты]]-Развлечения[[#This Row],[Фактические затраты]]</f>
        <v>0</v>
      </c>
    </row>
    <row r="19" spans="1:10" ht="24.95" customHeight="1">
      <c r="B19" s="11" t="s">
        <v>23</v>
      </c>
      <c r="C19" s="29">
        <v>8</v>
      </c>
      <c r="D19" s="29">
        <v>8</v>
      </c>
      <c r="E19" s="29">
        <f>Жилье[[#This Row],[Плановые затраты]]-Жилье[[#This Row],[Фактические затраты]]</f>
        <v>0</v>
      </c>
      <c r="F19" s="16"/>
      <c r="G19" s="11" t="s">
        <v>68</v>
      </c>
      <c r="H19" s="29"/>
      <c r="I19" s="29"/>
      <c r="J19" s="29">
        <f>Развлечения[[#This Row],[Плановые затраты]]-Развлечения[[#This Row],[Фактические затраты]]</f>
        <v>0</v>
      </c>
    </row>
    <row r="20" spans="1:10" ht="24.95" customHeight="1">
      <c r="B20" s="11" t="s">
        <v>24</v>
      </c>
      <c r="C20" s="29">
        <v>34</v>
      </c>
      <c r="D20" s="29">
        <v>34</v>
      </c>
      <c r="E20" s="29">
        <f>Жилье[[#This Row],[Плановые затраты]]-Жилье[[#This Row],[Фактические затраты]]</f>
        <v>0</v>
      </c>
      <c r="F20" s="16"/>
      <c r="G20" s="11" t="s">
        <v>69</v>
      </c>
      <c r="H20" s="29"/>
      <c r="I20" s="29"/>
      <c r="J20" s="29">
        <f>Развлечения[[#This Row],[Плановые затраты]]-Развлечения[[#This Row],[Фактические затраты]]</f>
        <v>0</v>
      </c>
    </row>
    <row r="21" spans="1:10" ht="24.95" customHeight="1">
      <c r="B21" s="11" t="s">
        <v>25</v>
      </c>
      <c r="C21" s="29">
        <v>10</v>
      </c>
      <c r="D21" s="29">
        <v>10</v>
      </c>
      <c r="E21" s="29">
        <f>Жилье[[#This Row],[Плановые затраты]]-Жилье[[#This Row],[Фактические затраты]]</f>
        <v>0</v>
      </c>
      <c r="F21" s="16"/>
      <c r="G21" s="11" t="s">
        <v>28</v>
      </c>
      <c r="H21" s="29"/>
      <c r="I21" s="29"/>
      <c r="J21" s="29">
        <f>Развлечения[[#This Row],[Плановые затраты]]-Развлечения[[#This Row],[Фактические затраты]]</f>
        <v>0</v>
      </c>
    </row>
    <row r="22" spans="1:10" ht="24.95" customHeight="1">
      <c r="B22" s="11" t="s">
        <v>26</v>
      </c>
      <c r="C22" s="29">
        <v>23</v>
      </c>
      <c r="D22" s="29">
        <v>0</v>
      </c>
      <c r="E22" s="29">
        <f>Жилье[[#This Row],[Плановые затраты]]-Жилье[[#This Row],[Фактические затраты]]</f>
        <v>23</v>
      </c>
      <c r="F22" s="16"/>
      <c r="G22" s="11" t="s">
        <v>28</v>
      </c>
      <c r="H22" s="29"/>
      <c r="I22" s="29"/>
      <c r="J22" s="29">
        <f>Развлечения[[#This Row],[Плановые затраты]]-Развлечения[[#This Row],[Фактические затраты]]</f>
        <v>0</v>
      </c>
    </row>
    <row r="23" spans="1:10" ht="24.95" customHeight="1">
      <c r="B23" s="11" t="s">
        <v>27</v>
      </c>
      <c r="C23" s="29">
        <v>0</v>
      </c>
      <c r="D23" s="29">
        <v>0</v>
      </c>
      <c r="E23" s="29">
        <f>Жилье[[#This Row],[Плановые затраты]]-Жилье[[#This Row],[Фактические затраты]]</f>
        <v>0</v>
      </c>
      <c r="F23" s="16"/>
      <c r="G23" s="11" t="s">
        <v>28</v>
      </c>
      <c r="H23" s="29"/>
      <c r="I23" s="29"/>
      <c r="J23" s="29">
        <f>Развлечения[[#This Row],[Плановые затраты]]-Развлечения[[#This Row],[Фактические затраты]]</f>
        <v>0</v>
      </c>
    </row>
    <row r="24" spans="1:10" ht="24.95" customHeight="1">
      <c r="B24" s="11" t="s">
        <v>28</v>
      </c>
      <c r="C24" s="29">
        <v>0</v>
      </c>
      <c r="D24" s="29">
        <v>0</v>
      </c>
      <c r="E24" s="29">
        <f>Жилье[[#This Row],[Плановые затраты]]-Жилье[[#This Row],[Фактические затраты]]</f>
        <v>0</v>
      </c>
      <c r="F24" s="16"/>
      <c r="G24" s="17" t="s">
        <v>29</v>
      </c>
      <c r="H24" s="29"/>
      <c r="I24" s="29"/>
      <c r="J24" s="29">
        <f>SUBTOTAL(109,Развлечения[Разница])</f>
        <v>0</v>
      </c>
    </row>
    <row r="25" spans="1:10" ht="24.95" customHeight="1">
      <c r="B25" s="17" t="s">
        <v>29</v>
      </c>
      <c r="C25" s="29"/>
      <c r="D25" s="29"/>
      <c r="E25" s="29">
        <f>SUBTOTAL(109,Жилье[Разница])</f>
        <v>-41</v>
      </c>
      <c r="F25" s="16"/>
      <c r="G25" s="24"/>
      <c r="H25" s="24"/>
      <c r="I25" s="24"/>
      <c r="J25" s="24"/>
    </row>
    <row r="26" spans="1:10" ht="24.95" customHeight="1">
      <c r="B26" s="24"/>
      <c r="C26" s="24"/>
      <c r="D26" s="24"/>
      <c r="E26" s="24"/>
      <c r="F26" s="16"/>
      <c r="G26" s="12" t="s">
        <v>70</v>
      </c>
      <c r="H26" s="12" t="s">
        <v>57</v>
      </c>
      <c r="I26" s="12" t="s">
        <v>58</v>
      </c>
      <c r="J26" s="12" t="s">
        <v>62</v>
      </c>
    </row>
    <row r="27" spans="1:10" ht="24.95" customHeight="1">
      <c r="A27" s="4" t="s">
        <v>9</v>
      </c>
      <c r="B27" s="12" t="s">
        <v>30</v>
      </c>
      <c r="C27" s="12" t="s">
        <v>57</v>
      </c>
      <c r="D27" s="12" t="s">
        <v>58</v>
      </c>
      <c r="E27" s="12" t="s">
        <v>62</v>
      </c>
      <c r="F27" s="16"/>
      <c r="G27" s="11" t="s">
        <v>71</v>
      </c>
      <c r="H27" s="29"/>
      <c r="I27" s="29"/>
      <c r="J27" s="29">
        <f>Кредиты[[#This Row],[Плановые затраты]]-Кредиты[[#This Row],[Фактические затраты]]</f>
        <v>0</v>
      </c>
    </row>
    <row r="28" spans="1:10" ht="24.95" customHeight="1">
      <c r="B28" s="11" t="s">
        <v>31</v>
      </c>
      <c r="C28" s="29"/>
      <c r="D28" s="29"/>
      <c r="E28" s="29">
        <f>Транспорт[[#This Row],[Плановые затраты]]-Транспорт[[#This Row],[Фактические затраты]]</f>
        <v>0</v>
      </c>
      <c r="F28" s="16"/>
      <c r="G28" s="11" t="s">
        <v>72</v>
      </c>
      <c r="H28" s="29"/>
      <c r="I28" s="29"/>
      <c r="J28" s="29">
        <f>Кредиты[[#This Row],[Плановые затраты]]-Кредиты[[#This Row],[Фактические затраты]]</f>
        <v>0</v>
      </c>
    </row>
    <row r="29" spans="1:10" ht="24.95" customHeight="1">
      <c r="B29" s="11" t="s">
        <v>32</v>
      </c>
      <c r="C29" s="29"/>
      <c r="D29" s="29"/>
      <c r="E29" s="29">
        <f>Транспорт[[#This Row],[Плановые затраты]]-Транспорт[[#This Row],[Фактические затраты]]</f>
        <v>0</v>
      </c>
      <c r="F29" s="16"/>
      <c r="G29" s="11" t="s">
        <v>73</v>
      </c>
      <c r="H29" s="29"/>
      <c r="I29" s="29"/>
      <c r="J29" s="29">
        <f>Кредиты[[#This Row],[Плановые затраты]]-Кредиты[[#This Row],[Фактические затраты]]</f>
        <v>0</v>
      </c>
    </row>
    <row r="30" spans="1:10" ht="24.95" customHeight="1">
      <c r="B30" s="11" t="s">
        <v>33</v>
      </c>
      <c r="C30" s="29"/>
      <c r="D30" s="29"/>
      <c r="E30" s="29">
        <f>Транспорт[[#This Row],[Плановые затраты]]-Транспорт[[#This Row],[Фактические затраты]]</f>
        <v>0</v>
      </c>
      <c r="F30" s="16"/>
      <c r="G30" s="11" t="s">
        <v>73</v>
      </c>
      <c r="H30" s="29"/>
      <c r="I30" s="29"/>
      <c r="J30" s="29">
        <f>Кредиты[[#This Row],[Плановые затраты]]-Кредиты[[#This Row],[Фактические затраты]]</f>
        <v>0</v>
      </c>
    </row>
    <row r="31" spans="1:10" ht="24.95" customHeight="1">
      <c r="B31" s="11" t="s">
        <v>34</v>
      </c>
      <c r="C31" s="29"/>
      <c r="D31" s="29"/>
      <c r="E31" s="29">
        <f>Транспорт[[#This Row],[Плановые затраты]]-Транспорт[[#This Row],[Фактические затраты]]</f>
        <v>0</v>
      </c>
      <c r="F31" s="16"/>
      <c r="G31" s="11" t="s">
        <v>73</v>
      </c>
      <c r="H31" s="29"/>
      <c r="I31" s="29"/>
      <c r="J31" s="29">
        <f>Кредиты[[#This Row],[Плановые затраты]]-Кредиты[[#This Row],[Фактические затраты]]</f>
        <v>0</v>
      </c>
    </row>
    <row r="32" spans="1:10" ht="24.95" customHeight="1">
      <c r="B32" s="11" t="s">
        <v>35</v>
      </c>
      <c r="C32" s="29"/>
      <c r="D32" s="29"/>
      <c r="E32" s="29">
        <f>Транспорт[[#This Row],[Плановые затраты]]-Транспорт[[#This Row],[Фактические затраты]]</f>
        <v>0</v>
      </c>
      <c r="F32" s="16"/>
      <c r="G32" s="11" t="s">
        <v>28</v>
      </c>
      <c r="H32" s="29"/>
      <c r="I32" s="29"/>
      <c r="J32" s="29">
        <f>Кредиты[[#This Row],[Плановые затраты]]-Кредиты[[#This Row],[Фактические затраты]]</f>
        <v>0</v>
      </c>
    </row>
    <row r="33" spans="1:10" ht="24.95" customHeight="1">
      <c r="B33" s="11" t="s">
        <v>36</v>
      </c>
      <c r="C33" s="29"/>
      <c r="D33" s="29"/>
      <c r="E33" s="29">
        <f>Транспорт[[#This Row],[Плановые затраты]]-Транспорт[[#This Row],[Фактические затраты]]</f>
        <v>0</v>
      </c>
      <c r="F33" s="16"/>
      <c r="G33" s="17" t="s">
        <v>29</v>
      </c>
      <c r="H33" s="29"/>
      <c r="I33" s="29"/>
      <c r="J33" s="29">
        <f>SUBTOTAL(109,Кредиты[Разница])</f>
        <v>0</v>
      </c>
    </row>
    <row r="34" spans="1:10" ht="24.95" customHeight="1">
      <c r="B34" s="11" t="s">
        <v>28</v>
      </c>
      <c r="C34" s="29"/>
      <c r="D34" s="29"/>
      <c r="E34" s="29">
        <f>Транспорт[[#This Row],[Плановые затраты]]-Транспорт[[#This Row],[Фактические затраты]]</f>
        <v>0</v>
      </c>
      <c r="F34" s="16"/>
      <c r="G34" s="24"/>
      <c r="H34" s="24"/>
      <c r="I34" s="24"/>
      <c r="J34" s="24"/>
    </row>
    <row r="35" spans="1:10" ht="24.95" customHeight="1">
      <c r="B35" s="17" t="s">
        <v>29</v>
      </c>
      <c r="C35" s="29"/>
      <c r="D35" s="29"/>
      <c r="E35" s="29">
        <f>SUBTOTAL(109,Транспорт[Разница])</f>
        <v>0</v>
      </c>
      <c r="F35" s="16"/>
      <c r="G35" s="12" t="s">
        <v>74</v>
      </c>
      <c r="H35" s="12" t="s">
        <v>57</v>
      </c>
      <c r="I35" s="12" t="s">
        <v>58</v>
      </c>
      <c r="J35" s="12" t="s">
        <v>62</v>
      </c>
    </row>
    <row r="36" spans="1:10" ht="24.95" customHeight="1">
      <c r="B36" s="24"/>
      <c r="C36" s="24"/>
      <c r="D36" s="24"/>
      <c r="E36" s="24"/>
      <c r="F36" s="16"/>
      <c r="G36" s="11" t="s">
        <v>75</v>
      </c>
      <c r="H36" s="29"/>
      <c r="I36" s="29"/>
      <c r="J36" s="29">
        <f>Налоги[[#This Row],[Плановые затраты]]-Налоги[[#This Row],[Фактические затраты]]</f>
        <v>0</v>
      </c>
    </row>
    <row r="37" spans="1:10" ht="24.95" customHeight="1">
      <c r="A37" s="4" t="s">
        <v>95</v>
      </c>
      <c r="B37" s="12" t="s">
        <v>37</v>
      </c>
      <c r="C37" s="12" t="s">
        <v>57</v>
      </c>
      <c r="D37" s="12" t="s">
        <v>58</v>
      </c>
      <c r="E37" s="12" t="s">
        <v>62</v>
      </c>
      <c r="F37" s="16"/>
      <c r="G37" s="11" t="s">
        <v>76</v>
      </c>
      <c r="H37" s="29"/>
      <c r="I37" s="29"/>
      <c r="J37" s="29">
        <f>Налоги[[#This Row],[Плановые затраты]]-Налоги[[#This Row],[Фактические затраты]]</f>
        <v>0</v>
      </c>
    </row>
    <row r="38" spans="1:10" ht="24.95" customHeight="1">
      <c r="B38" s="11" t="s">
        <v>38</v>
      </c>
      <c r="C38" s="29"/>
      <c r="D38" s="29"/>
      <c r="E38" s="29">
        <f>Страхование[[#This Row],[Плановые затраты]]-Страхование[[#This Row],[Фактические затраты]]</f>
        <v>0</v>
      </c>
      <c r="F38" s="16"/>
      <c r="G38" s="11" t="s">
        <v>77</v>
      </c>
      <c r="H38" s="29"/>
      <c r="I38" s="29"/>
      <c r="J38" s="29">
        <f>Налоги[[#This Row],[Плановые затраты]]-Налоги[[#This Row],[Фактические затраты]]</f>
        <v>0</v>
      </c>
    </row>
    <row r="39" spans="1:10" ht="24.95" customHeight="1">
      <c r="B39" s="11" t="s">
        <v>39</v>
      </c>
      <c r="C39" s="29"/>
      <c r="D39" s="29"/>
      <c r="E39" s="29">
        <f>Страхование[[#This Row],[Плановые затраты]]-Страхование[[#This Row],[Фактические затраты]]</f>
        <v>0</v>
      </c>
      <c r="F39" s="16"/>
      <c r="G39" s="11" t="s">
        <v>28</v>
      </c>
      <c r="H39" s="29"/>
      <c r="I39" s="29"/>
      <c r="J39" s="29">
        <f>Налоги[[#This Row],[Плановые затраты]]-Налоги[[#This Row],[Фактические затраты]]</f>
        <v>0</v>
      </c>
    </row>
    <row r="40" spans="1:10" ht="24.95" customHeight="1">
      <c r="B40" s="11" t="s">
        <v>40</v>
      </c>
      <c r="C40" s="29"/>
      <c r="D40" s="29"/>
      <c r="E40" s="29">
        <f>Страхование[[#This Row],[Плановые затраты]]-Страхование[[#This Row],[Фактические затраты]]</f>
        <v>0</v>
      </c>
      <c r="F40" s="16"/>
      <c r="G40" s="17" t="s">
        <v>29</v>
      </c>
      <c r="H40" s="29"/>
      <c r="I40" s="29"/>
      <c r="J40" s="29">
        <f>SUBTOTAL(109,Налоги[Разница])</f>
        <v>0</v>
      </c>
    </row>
    <row r="41" spans="1:10" ht="24.95" customHeight="1">
      <c r="B41" s="11" t="s">
        <v>28</v>
      </c>
      <c r="C41" s="29"/>
      <c r="D41" s="29"/>
      <c r="E41" s="29">
        <f>Страхование[[#This Row],[Плановые затраты]]-Страхование[[#This Row],[Фактические затраты]]</f>
        <v>0</v>
      </c>
      <c r="F41" s="16"/>
      <c r="G41" s="24"/>
      <c r="H41" s="24"/>
      <c r="I41" s="24"/>
      <c r="J41" s="24"/>
    </row>
    <row r="42" spans="1:10" ht="24.95" customHeight="1">
      <c r="B42" s="17" t="s">
        <v>29</v>
      </c>
      <c r="C42" s="29"/>
      <c r="D42" s="29"/>
      <c r="E42" s="29">
        <f>SUBTOTAL(109,Страхование[Разница])</f>
        <v>0</v>
      </c>
      <c r="F42" s="16"/>
      <c r="G42" s="12" t="s">
        <v>78</v>
      </c>
      <c r="H42" s="12" t="s">
        <v>57</v>
      </c>
      <c r="I42" s="12" t="s">
        <v>58</v>
      </c>
      <c r="J42" s="12" t="s">
        <v>62</v>
      </c>
    </row>
    <row r="43" spans="1:10" ht="24.95" customHeight="1">
      <c r="B43" s="24"/>
      <c r="C43" s="24"/>
      <c r="D43" s="24"/>
      <c r="E43" s="24"/>
      <c r="F43" s="16"/>
      <c r="G43" s="11" t="s">
        <v>79</v>
      </c>
      <c r="H43" s="29"/>
      <c r="I43" s="29"/>
      <c r="J43" s="29">
        <f>Сбережения[[#This Row],[Плановые затраты]]-Сбережения[[#This Row],[Фактические затраты]]</f>
        <v>0</v>
      </c>
    </row>
    <row r="44" spans="1:10" ht="24.95" customHeight="1">
      <c r="A44" s="4" t="s">
        <v>96</v>
      </c>
      <c r="B44" s="12" t="s">
        <v>41</v>
      </c>
      <c r="C44" s="12" t="s">
        <v>57</v>
      </c>
      <c r="D44" s="12" t="s">
        <v>58</v>
      </c>
      <c r="E44" s="12" t="s">
        <v>62</v>
      </c>
      <c r="F44" s="16"/>
      <c r="G44" s="11" t="s">
        <v>80</v>
      </c>
      <c r="H44" s="29"/>
      <c r="I44" s="29"/>
      <c r="J44" s="29">
        <f>Сбережения[[#This Row],[Плановые затраты]]-Сбережения[[#This Row],[Фактические затраты]]</f>
        <v>0</v>
      </c>
    </row>
    <row r="45" spans="1:10" ht="24.95" customHeight="1">
      <c r="B45" s="11" t="s">
        <v>42</v>
      </c>
      <c r="C45" s="29"/>
      <c r="D45" s="29"/>
      <c r="E45" s="29">
        <f>Еда[[#This Row],[Плановые затраты]]-Еда[[#This Row],[Фактические затраты]]</f>
        <v>0</v>
      </c>
      <c r="F45" s="16"/>
      <c r="G45" s="11" t="s">
        <v>28</v>
      </c>
      <c r="H45" s="29"/>
      <c r="I45" s="29"/>
      <c r="J45" s="29">
        <f>Сбережения[[#This Row],[Плановые затраты]]-Сбережения[[#This Row],[Фактические затраты]]</f>
        <v>0</v>
      </c>
    </row>
    <row r="46" spans="1:10" ht="24.95" customHeight="1">
      <c r="B46" s="11" t="s">
        <v>43</v>
      </c>
      <c r="C46" s="29"/>
      <c r="D46" s="29"/>
      <c r="E46" s="29">
        <f>Еда[[#This Row],[Плановые затраты]]-Еда[[#This Row],[Фактические затраты]]</f>
        <v>0</v>
      </c>
      <c r="F46" s="16"/>
      <c r="G46" s="17" t="s">
        <v>29</v>
      </c>
      <c r="H46" s="29"/>
      <c r="I46" s="29"/>
      <c r="J46" s="29">
        <f>SUBTOTAL(109,Сбережения[Разница])</f>
        <v>0</v>
      </c>
    </row>
    <row r="47" spans="1:10" ht="24.95" customHeight="1">
      <c r="B47" s="11" t="s">
        <v>28</v>
      </c>
      <c r="C47" s="29"/>
      <c r="D47" s="29"/>
      <c r="E47" s="29">
        <f>Еда[[#This Row],[Плановые затраты]]-Еда[[#This Row],[Фактические затраты]]</f>
        <v>0</v>
      </c>
      <c r="F47" s="16"/>
      <c r="G47" s="24"/>
      <c r="H47" s="24"/>
      <c r="I47" s="24"/>
      <c r="J47" s="24"/>
    </row>
    <row r="48" spans="1:10" ht="24.95" customHeight="1">
      <c r="B48" s="17" t="s">
        <v>29</v>
      </c>
      <c r="C48" s="29"/>
      <c r="D48" s="29"/>
      <c r="E48" s="29">
        <f>SUBTOTAL(109,Еда[Разница])</f>
        <v>0</v>
      </c>
      <c r="F48" s="16"/>
      <c r="G48" s="12" t="s">
        <v>81</v>
      </c>
      <c r="H48" s="12" t="s">
        <v>57</v>
      </c>
      <c r="I48" s="12" t="s">
        <v>58</v>
      </c>
      <c r="J48" s="12" t="s">
        <v>62</v>
      </c>
    </row>
    <row r="49" spans="1:10" ht="24.95" customHeight="1">
      <c r="B49" s="24"/>
      <c r="C49" s="24"/>
      <c r="D49" s="24"/>
      <c r="E49" s="24"/>
      <c r="F49" s="16"/>
      <c r="G49" s="11" t="s">
        <v>82</v>
      </c>
      <c r="H49" s="29"/>
      <c r="I49" s="29"/>
      <c r="J49" s="29">
        <f>Подарки[[#This Row],[Плановые затраты]]-Подарки[[#This Row],[Фактические затраты]]</f>
        <v>0</v>
      </c>
    </row>
    <row r="50" spans="1:10" ht="24.95" customHeight="1">
      <c r="A50" s="4" t="s">
        <v>10</v>
      </c>
      <c r="B50" s="12" t="s">
        <v>44</v>
      </c>
      <c r="C50" s="12" t="s">
        <v>57</v>
      </c>
      <c r="D50" s="12" t="s">
        <v>58</v>
      </c>
      <c r="E50" s="12" t="s">
        <v>62</v>
      </c>
      <c r="F50" s="16"/>
      <c r="G50" s="11" t="s">
        <v>83</v>
      </c>
      <c r="H50" s="29"/>
      <c r="I50" s="29"/>
      <c r="J50" s="29">
        <f>Подарки[[#This Row],[Плановые затраты]]-Подарки[[#This Row],[Фактические затраты]]</f>
        <v>0</v>
      </c>
    </row>
    <row r="51" spans="1:10" ht="24.95" customHeight="1">
      <c r="B51" s="11" t="s">
        <v>45</v>
      </c>
      <c r="C51" s="29"/>
      <c r="D51" s="29"/>
      <c r="E51" s="29">
        <f>ДомашниеЖивотные[[#This Row],[Плановые затраты]]-ДомашниеЖивотные[[#This Row],[Фактические затраты]]</f>
        <v>0</v>
      </c>
      <c r="F51" s="16"/>
      <c r="G51" s="11" t="s">
        <v>84</v>
      </c>
      <c r="H51" s="29"/>
      <c r="I51" s="29"/>
      <c r="J51" s="29">
        <f>Подарки[[#This Row],[Плановые затраты]]-Подарки[[#This Row],[Фактические затраты]]</f>
        <v>0</v>
      </c>
    </row>
    <row r="52" spans="1:10" ht="24.95" customHeight="1">
      <c r="B52" s="11" t="s">
        <v>46</v>
      </c>
      <c r="C52" s="29"/>
      <c r="D52" s="29"/>
      <c r="E52" s="29">
        <f>ДомашниеЖивотные[[#This Row],[Плановые затраты]]-ДомашниеЖивотные[[#This Row],[Фактические затраты]]</f>
        <v>0</v>
      </c>
      <c r="F52" s="16"/>
      <c r="G52" s="17" t="s">
        <v>29</v>
      </c>
      <c r="H52" s="29"/>
      <c r="I52" s="29"/>
      <c r="J52" s="29">
        <f>SUBTOTAL(109,Подарки[Разница])</f>
        <v>0</v>
      </c>
    </row>
    <row r="53" spans="1:10" ht="24.95" customHeight="1">
      <c r="B53" s="11" t="s">
        <v>47</v>
      </c>
      <c r="C53" s="29"/>
      <c r="D53" s="29"/>
      <c r="E53" s="29">
        <f>ДомашниеЖивотные[[#This Row],[Плановые затраты]]-ДомашниеЖивотные[[#This Row],[Фактические затраты]]</f>
        <v>0</v>
      </c>
      <c r="F53" s="16"/>
      <c r="G53" s="24"/>
      <c r="H53" s="24"/>
      <c r="I53" s="24"/>
      <c r="J53" s="24"/>
    </row>
    <row r="54" spans="1:10" ht="24.95" customHeight="1">
      <c r="B54" s="11" t="s">
        <v>48</v>
      </c>
      <c r="C54" s="29"/>
      <c r="D54" s="29"/>
      <c r="E54" s="29">
        <f>ДомашниеЖивотные[[#This Row],[Плановые затраты]]-ДомашниеЖивотные[[#This Row],[Фактические затраты]]</f>
        <v>0</v>
      </c>
      <c r="F54" s="16"/>
      <c r="G54" s="12" t="s">
        <v>85</v>
      </c>
      <c r="H54" s="12" t="s">
        <v>57</v>
      </c>
      <c r="I54" s="12" t="s">
        <v>58</v>
      </c>
      <c r="J54" s="12" t="s">
        <v>62</v>
      </c>
    </row>
    <row r="55" spans="1:10" ht="24.95" customHeight="1">
      <c r="B55" s="11" t="s">
        <v>28</v>
      </c>
      <c r="C55" s="29"/>
      <c r="D55" s="29"/>
      <c r="E55" s="29">
        <f>ДомашниеЖивотные[[#This Row],[Плановые затраты]]-ДомашниеЖивотные[[#This Row],[Фактические затраты]]</f>
        <v>0</v>
      </c>
      <c r="F55" s="16"/>
      <c r="G55" s="11" t="s">
        <v>86</v>
      </c>
      <c r="H55" s="29"/>
      <c r="I55" s="29"/>
      <c r="J55" s="29">
        <f>ЮридическиеРасходы[[#This Row],[Плановые затраты]]-ЮридическиеРасходы[[#This Row],[Фактические затраты]]</f>
        <v>0</v>
      </c>
    </row>
    <row r="56" spans="1:10" ht="24.95" customHeight="1">
      <c r="B56" s="17" t="s">
        <v>29</v>
      </c>
      <c r="C56" s="29"/>
      <c r="D56" s="29"/>
      <c r="E56" s="29">
        <f>SUBTOTAL(109,ДомашниеЖивотные[Разница])</f>
        <v>0</v>
      </c>
      <c r="F56" s="16"/>
      <c r="G56" s="11" t="s">
        <v>87</v>
      </c>
      <c r="H56" s="29"/>
      <c r="I56" s="29"/>
      <c r="J56" s="29">
        <f>ЮридическиеРасходы[[#This Row],[Плановые затраты]]-ЮридическиеРасходы[[#This Row],[Фактические затраты]]</f>
        <v>0</v>
      </c>
    </row>
    <row r="57" spans="1:10" ht="24.95" customHeight="1">
      <c r="B57" s="24"/>
      <c r="C57" s="24"/>
      <c r="D57" s="24"/>
      <c r="E57" s="24"/>
      <c r="F57" s="16"/>
      <c r="G57" s="11" t="s">
        <v>88</v>
      </c>
      <c r="H57" s="29"/>
      <c r="I57" s="29"/>
      <c r="J57" s="29">
        <f>ЮридическиеРасходы[[#This Row],[Плановые затраты]]-ЮридическиеРасходы[[#This Row],[Фактические затраты]]</f>
        <v>0</v>
      </c>
    </row>
    <row r="58" spans="1:10" ht="24.95" customHeight="1">
      <c r="A58" s="4" t="s">
        <v>11</v>
      </c>
      <c r="B58" s="12" t="s">
        <v>49</v>
      </c>
      <c r="C58" s="12" t="s">
        <v>57</v>
      </c>
      <c r="D58" s="12" t="s">
        <v>58</v>
      </c>
      <c r="E58" s="12" t="s">
        <v>62</v>
      </c>
      <c r="F58" s="16"/>
      <c r="G58" s="11" t="s">
        <v>28</v>
      </c>
      <c r="H58" s="29"/>
      <c r="I58" s="29"/>
      <c r="J58" s="29">
        <f>ЮридическиеРасходы[[#This Row],[Плановые затраты]]-ЮридическиеРасходы[[#This Row],[Фактические затраты]]</f>
        <v>0</v>
      </c>
    </row>
    <row r="59" spans="1:10" ht="24.95" customHeight="1">
      <c r="B59" s="11" t="s">
        <v>50</v>
      </c>
      <c r="C59" s="29"/>
      <c r="D59" s="29"/>
      <c r="E59" s="29">
        <f>УходЗаСобой[[#This Row],[Плановые затраты]]-УходЗаСобой[[#This Row],[Фактические затраты]]</f>
        <v>0</v>
      </c>
      <c r="F59" s="16"/>
      <c r="G59" s="17" t="s">
        <v>29</v>
      </c>
      <c r="H59" s="29"/>
      <c r="I59" s="29"/>
      <c r="J59" s="29">
        <f>SUBTOTAL(109,ЮридическиеРасходы[Разница])</f>
        <v>0</v>
      </c>
    </row>
    <row r="60" spans="1:10" ht="24.95" customHeight="1">
      <c r="B60" s="11" t="s">
        <v>51</v>
      </c>
      <c r="C60" s="29"/>
      <c r="D60" s="29"/>
      <c r="E60" s="29">
        <f>УходЗаСобой[[#This Row],[Плановые затраты]]-УходЗаСобой[[#This Row],[Фактические затраты]]</f>
        <v>0</v>
      </c>
      <c r="F60" s="16"/>
      <c r="G60" s="24"/>
      <c r="H60" s="24"/>
      <c r="I60" s="24"/>
      <c r="J60" s="24"/>
    </row>
    <row r="61" spans="1:10" ht="24.95" customHeight="1">
      <c r="A61" s="4" t="s">
        <v>12</v>
      </c>
      <c r="B61" s="11" t="s">
        <v>52</v>
      </c>
      <c r="C61" s="29"/>
      <c r="D61" s="29"/>
      <c r="E61" s="29">
        <f>УходЗаСобой[[#This Row],[Плановые затраты]]-УходЗаСобой[[#This Row],[Фактические затраты]]</f>
        <v>0</v>
      </c>
      <c r="F61" s="16"/>
      <c r="G61" s="25" t="s">
        <v>89</v>
      </c>
      <c r="H61" s="25"/>
      <c r="I61" s="25"/>
      <c r="J61" s="30">
        <f>SUBTOTAL(109,Жилье[Плановые затраты],Транспорт[Плановые затраты],Страхование[Плановые затраты],Еда[Плановые затраты],ДомашниеЖивотные[Плановые затраты],УходЗаСобой[Плановые затраты],Развлечения[Плановые затраты],Кредиты[Плановые затраты],Налоги[Плановые затраты],Сбережения[Плановые затраты],Подарки[Плановые затраты],ЮридическиеРасходы[Плановые затраты])</f>
        <v>1195</v>
      </c>
    </row>
    <row r="62" spans="1:10" ht="24.95" customHeight="1">
      <c r="B62" s="11" t="s">
        <v>53</v>
      </c>
      <c r="C62" s="29"/>
      <c r="D62" s="29"/>
      <c r="E62" s="29">
        <f>УходЗаСобой[[#This Row],[Плановые затраты]]-УходЗаСобой[[#This Row],[Фактические затраты]]</f>
        <v>0</v>
      </c>
      <c r="F62" s="16"/>
      <c r="G62" s="25"/>
      <c r="H62" s="25"/>
      <c r="I62" s="25"/>
      <c r="J62" s="30"/>
    </row>
    <row r="63" spans="1:10" ht="24.95" customHeight="1">
      <c r="B63" s="11" t="s">
        <v>54</v>
      </c>
      <c r="C63" s="29"/>
      <c r="D63" s="29"/>
      <c r="E63" s="29">
        <f>УходЗаСобой[[#This Row],[Плановые затраты]]-УходЗаСобой[[#This Row],[Фактические затраты]]</f>
        <v>0</v>
      </c>
      <c r="F63" s="16"/>
      <c r="G63" s="25" t="s">
        <v>90</v>
      </c>
      <c r="H63" s="25"/>
      <c r="I63" s="25"/>
      <c r="J63" s="30">
        <f>SUBTOTAL(109,Жилье[Фактические затраты],Транспорт[Фактические затраты],Страхование[Фактические затраты],Еда[Фактические затраты],ДомашниеЖивотные[Фактические затраты],УходЗаСобой[Фактические затраты],Развлечения[Фактические затраты],Кредиты[Фактические затраты],Налоги[Фактические затраты],Сбережения[Фактические затраты],Подарки[Фактические затраты],ЮридическиеРасходы[Фактические затраты])</f>
        <v>1236</v>
      </c>
    </row>
    <row r="64" spans="1:10" ht="24.95" customHeight="1">
      <c r="B64" s="11" t="s">
        <v>55</v>
      </c>
      <c r="C64" s="29"/>
      <c r="D64" s="29"/>
      <c r="E64" s="29">
        <f>УходЗаСобой[[#This Row],[Плановые затраты]]-УходЗаСобой[[#This Row],[Фактические затраты]]</f>
        <v>0</v>
      </c>
      <c r="F64" s="16"/>
      <c r="G64" s="25"/>
      <c r="H64" s="25"/>
      <c r="I64" s="25"/>
      <c r="J64" s="30"/>
    </row>
    <row r="65" spans="2:10" ht="24.95" customHeight="1">
      <c r="B65" s="11" t="s">
        <v>28</v>
      </c>
      <c r="C65" s="29"/>
      <c r="D65" s="29"/>
      <c r="E65" s="29">
        <f>УходЗаСобой[[#This Row],[Плановые затраты]]-УходЗаСобой[[#This Row],[Фактические затраты]]</f>
        <v>0</v>
      </c>
      <c r="F65" s="16"/>
      <c r="G65" s="25" t="s">
        <v>91</v>
      </c>
      <c r="H65" s="25"/>
      <c r="I65" s="25"/>
      <c r="J65" s="30">
        <f>J61-J63</f>
        <v>-41</v>
      </c>
    </row>
    <row r="66" spans="2:10" ht="24.95" customHeight="1">
      <c r="B66" s="17" t="s">
        <v>29</v>
      </c>
      <c r="C66" s="29"/>
      <c r="D66" s="29"/>
      <c r="E66" s="29">
        <f>SUBTOTAL(109,УходЗаСобой[Разница])</f>
        <v>0</v>
      </c>
      <c r="F66" s="16"/>
      <c r="G66" s="25"/>
      <c r="H66" s="25"/>
      <c r="I66" s="25"/>
      <c r="J66" s="30"/>
    </row>
    <row r="67" spans="2:10">
      <c r="B67" s="23"/>
      <c r="C67" s="23"/>
      <c r="D67" s="23"/>
      <c r="E67" s="23"/>
    </row>
  </sheetData>
  <mergeCells count="26">
    <mergeCell ref="G34:J34"/>
    <mergeCell ref="G61:I62"/>
    <mergeCell ref="G25:J25"/>
    <mergeCell ref="E4:G5"/>
    <mergeCell ref="E6:G7"/>
    <mergeCell ref="E8:G9"/>
    <mergeCell ref="B26:E26"/>
    <mergeCell ref="B36:E36"/>
    <mergeCell ref="B43:E43"/>
    <mergeCell ref="B49:E49"/>
    <mergeCell ref="B57:E57"/>
    <mergeCell ref="B4:C4"/>
    <mergeCell ref="B9:C9"/>
    <mergeCell ref="H4:H5"/>
    <mergeCell ref="H6:H7"/>
    <mergeCell ref="H8:H9"/>
    <mergeCell ref="B67:E67"/>
    <mergeCell ref="G60:J60"/>
    <mergeCell ref="G53:J53"/>
    <mergeCell ref="G47:J47"/>
    <mergeCell ref="G41:J41"/>
    <mergeCell ref="G65:I66"/>
    <mergeCell ref="J65:J66"/>
    <mergeCell ref="J61:J62"/>
    <mergeCell ref="J63:J64"/>
    <mergeCell ref="G63:I64"/>
  </mergeCells>
  <dataValidations count="12">
    <dataValidation allowBlank="1" showInputMessage="1" showErrorMessage="1" prompt="Составьте на этом листе личный бюджет на месяц. В данном столбце представлены полезные инструкции по использованию этого листа. Нажмите клавишу СТРЕЛКА ВНИЗ, чтобы приступить." sqref="A1" xr:uid="{535C1FB4-69DA-478A-9C24-451D9BD5B386}"/>
    <dataValidation allowBlank="1" showInputMessage="1" showErrorMessage="1" prompt="В ячейке C2 указано название этого листа. Дальнейшие инструкции приведены в ячейке A4." sqref="A2" xr:uid="{B4FABB03-3192-4386-8C0C-14BCEBFC58A9}"/>
    <dataValidation allowBlank="1" showInputMessage="1" showErrorMessage="1" prompt="В ячейке справа находится надпись &quot;Плановый доход за месяц&quot;. Введите доход 1 в ячейке C5 и дополнительный доход в ячейке C6, чтобы рассчитать общий доход за месяц в ячейке C7. Дальнейшие инструкции приведены в ячейке A7." sqref="A4" xr:uid="{37ECE25A-D750-4901-9936-FA0425D6DFC1}"/>
    <dataValidation allowBlank="1" showInputMessage="1" showErrorMessage="1" prompt="Плановый остаток автоматически рассчитывается в ячейке H4, фактический остаток — в ячейке H6, а разница — в ячейке H8. Дальнейшие инструкции представлены в ячейке A9." sqref="A7" xr:uid="{30295BAD-27FA-449C-8A78-ECFC2ACE1A2B}"/>
    <dataValidation allowBlank="1" showInputMessage="1" showErrorMessage="1" prompt="В ячейке справа находится надпись &quot;Фактический доход за месяц&quot;. Введите доход 1 в ячейке C10 и дополнительный доход в ячейке C11, чтобы рассчитать общий доход за месяц в ячейке C12. Дальнейшие инструкции приведены в ячейке A14." sqref="A9" xr:uid="{23FC07BB-1058-4403-A6BB-F2E3DAB6391D}"/>
    <dataValidation allowBlank="1" showInputMessage="1" showErrorMessage="1" prompt="Введите сведения в таблице &quot;Жилье&quot;, начиная с ячейки справа, и в таблице &quot;Развлечения&quot;, начиная с ячейки G14. Дальнейшие инструкции представлены в ячейке A27." sqref="A14" xr:uid="{DCC6E90E-6B90-466F-863D-46F7DA3C4296}"/>
    <dataValidation allowBlank="1" showInputMessage="1" showErrorMessage="1" prompt="Введите сведения в таблице &quot;Транспорт&quot;, начиная с ячейки справа, и в таблице &quot;Кредиты&quot;, начиная с ячейки G26. Дальнейшие инструкции представлены в ячейке A37." sqref="A27" xr:uid="{AFC8D67D-8805-4E04-8494-156CF7945383}"/>
    <dataValidation allowBlank="1" showInputMessage="1" showErrorMessage="1" prompt="Введите сведения в таблице &quot;Страхование&quot;, начиная с ячейки справа, и в таблице &quot;Налоги&quot;, начиная с ячейки G35. Дальнейшие инструкции представлены в ячейке A44." sqref="A37" xr:uid="{34699D58-6783-4DA8-AD00-EB6D5B4F4886}"/>
    <dataValidation allowBlank="1" showInputMessage="1" showErrorMessage="1" prompt="Введите сведения в таблице &quot;Еда&quot;, начиная с ячейки справа, и в таблице &quot;Сбережения&quot;, начиная с ячейки G42. Дальнейшие инструкции представлены в ячейке A50." sqref="A44" xr:uid="{E10C94B7-CAAB-4591-99E4-5A50789CA061}"/>
    <dataValidation allowBlank="1" showInputMessage="1" showErrorMessage="1" prompt="Введите сведения в таблице &quot;Домашние животные&quot;, начиная с ячейки справа, и в таблице &quot;Подарки&quot;, начиная с ячейки G48. Дальнейшие инструкции представлены в ячейке A58." sqref="A50" xr:uid="{2288A180-A788-4190-A6AF-985B4E7FF023}"/>
    <dataValidation allowBlank="1" showInputMessage="1" showErrorMessage="1" prompt="Введите сведения в таблице &quot;Уход за собой&quot;, начиная с ячейки справа, и в таблице &quot;Юридические расходы&quot;, начиная с ячейки G54. Дальнейшие инструкции представлены в ячейке A61." sqref="A58" xr:uid="{4D40684C-D56F-4273-B2CC-5C8947747B1A}"/>
    <dataValidation allowBlank="1" showInputMessage="1" showErrorMessage="1" prompt="Итоговые плановые расходы автоматически рассчитываются в ячейке J61, итоговые фактические расходы — в ячейке J63, а итоговая разница — в ячейке J65." sqref="A61" xr:uid="{7663E59F-1158-4833-8ADA-EE341AD75E0A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ignoredErrors>
    <ignoredError sqref="J15:J23 E28:E34 J27:J32 J36:J39 E38:E41 E45:E47 J43:J45 J49:J51 J55:J58 J61:J64 E59:E65 E51:E55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AD2E1E-E4AF-43D0-ADC1-5F425B1713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D04478-620A-4EC5-BD02-D869637B7A33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06FD1EBE-B026-4735-BB58-A58C1C694B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Начало</vt:lpstr>
      <vt:lpstr>Личный бюджет на месяц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2018-08-16T20:49:25Z</dcterms:created>
  <dcterms:modified xsi:type="dcterms:W3CDTF">2019-03-28T06:22:14Z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