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B188CB28-41CC-4F0B-96F4-8673DC5AA0B9}" xr6:coauthVersionLast="31" xr6:coauthVersionMax="40" xr10:uidLastSave="{00000000-0000-0000-0000-000000000000}"/>
  <bookViews>
    <workbookView xWindow="750" yWindow="-120" windowWidth="15030" windowHeight="8370" xr2:uid="{00000000-000D-0000-FFFF-FFFF00000000}"/>
  </bookViews>
  <sheets>
    <sheet name="Foaie de pontaj anuală" sheetId="1" r:id="rId1"/>
  </sheets>
  <definedNames>
    <definedName name="_xlnm.Print_Area" localSheetId="0">'Foaie de pontaj anuală'!$B$1:$L$140</definedName>
    <definedName name="_xlnm.Print_Titles" localSheetId="0">'Foaie de pontaj anuală'!$1:$5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9" i="1" l="1"/>
  <c r="K139" i="1" l="1"/>
  <c r="J139" i="1"/>
  <c r="I139" i="1"/>
  <c r="H139" i="1"/>
  <c r="G139" i="1"/>
  <c r="F139" i="1"/>
  <c r="D139" i="1"/>
  <c r="C139" i="1"/>
  <c r="K128" i="1"/>
  <c r="J128" i="1"/>
  <c r="I128" i="1"/>
  <c r="H128" i="1"/>
  <c r="G128" i="1"/>
  <c r="F128" i="1"/>
  <c r="E128" i="1"/>
  <c r="D128" i="1"/>
  <c r="C128" i="1"/>
  <c r="K117" i="1"/>
  <c r="J117" i="1"/>
  <c r="I117" i="1"/>
  <c r="H117" i="1"/>
  <c r="G117" i="1"/>
  <c r="F117" i="1"/>
  <c r="E117" i="1"/>
  <c r="D117" i="1"/>
  <c r="C117" i="1"/>
  <c r="K105" i="1"/>
  <c r="J105" i="1"/>
  <c r="I105" i="1"/>
  <c r="H105" i="1"/>
  <c r="G105" i="1"/>
  <c r="F105" i="1"/>
  <c r="E105" i="1"/>
  <c r="D105" i="1"/>
  <c r="C105" i="1"/>
  <c r="K94" i="1"/>
  <c r="J94" i="1"/>
  <c r="I94" i="1"/>
  <c r="H94" i="1"/>
  <c r="G94" i="1"/>
  <c r="F94" i="1"/>
  <c r="E94" i="1"/>
  <c r="D94" i="1"/>
  <c r="C94" i="1"/>
  <c r="K83" i="1"/>
  <c r="J83" i="1"/>
  <c r="I83" i="1"/>
  <c r="H83" i="1"/>
  <c r="G83" i="1"/>
  <c r="F83" i="1"/>
  <c r="E83" i="1"/>
  <c r="D83" i="1"/>
  <c r="C83" i="1"/>
  <c r="K71" i="1"/>
  <c r="J71" i="1"/>
  <c r="I71" i="1"/>
  <c r="H71" i="1"/>
  <c r="G71" i="1"/>
  <c r="F71" i="1"/>
  <c r="E71" i="1"/>
  <c r="D71" i="1"/>
  <c r="C71" i="1"/>
  <c r="K60" i="1"/>
  <c r="J60" i="1"/>
  <c r="I60" i="1"/>
  <c r="H60" i="1"/>
  <c r="G60" i="1"/>
  <c r="F60" i="1"/>
  <c r="E60" i="1"/>
  <c r="D60" i="1"/>
  <c r="C60" i="1"/>
  <c r="K49" i="1"/>
  <c r="J49" i="1"/>
  <c r="I49" i="1"/>
  <c r="H49" i="1"/>
  <c r="G49" i="1"/>
  <c r="F49" i="1"/>
  <c r="E49" i="1"/>
  <c r="D49" i="1"/>
  <c r="C49" i="1"/>
  <c r="K37" i="1"/>
  <c r="J37" i="1"/>
  <c r="I37" i="1"/>
  <c r="H37" i="1"/>
  <c r="G37" i="1"/>
  <c r="F37" i="1"/>
  <c r="E37" i="1"/>
  <c r="D37" i="1"/>
  <c r="C37" i="1"/>
  <c r="E26" i="1"/>
  <c r="I26" i="1"/>
  <c r="K26" i="1"/>
  <c r="J26" i="1"/>
  <c r="H26" i="1"/>
  <c r="G26" i="1"/>
  <c r="F26" i="1"/>
  <c r="D26" i="1"/>
  <c r="C26" i="1"/>
  <c r="C140" i="1" l="1"/>
  <c r="C118" i="1"/>
  <c r="C129" i="1"/>
  <c r="C95" i="1"/>
  <c r="C106" i="1"/>
  <c r="C84" i="1"/>
  <c r="C72" i="1"/>
  <c r="C61" i="1"/>
  <c r="C50" i="1"/>
  <c r="C38" i="1"/>
  <c r="C27" i="1"/>
  <c r="K15" i="1"/>
  <c r="J15" i="1"/>
  <c r="I15" i="1"/>
  <c r="H15" i="1"/>
  <c r="G15" i="1"/>
  <c r="C15" i="1"/>
  <c r="F15" i="1"/>
  <c r="E15" i="1"/>
  <c r="D15" i="1"/>
  <c r="C16" i="1" l="1"/>
  <c r="L15" i="1"/>
  <c r="F16" i="1" s="1"/>
  <c r="L26" i="1"/>
  <c r="F27" i="1" s="1"/>
  <c r="L37" i="1"/>
  <c r="F38" i="1" s="1"/>
  <c r="L49" i="1"/>
  <c r="F50" i="1" s="1"/>
  <c r="L60" i="1"/>
  <c r="F61" i="1" s="1"/>
  <c r="L71" i="1"/>
  <c r="F72" i="1" s="1"/>
  <c r="L83" i="1"/>
  <c r="F84" i="1" s="1"/>
  <c r="L94" i="1"/>
  <c r="F95" i="1" s="1"/>
  <c r="L105" i="1"/>
  <c r="F106" i="1" s="1"/>
  <c r="L117" i="1"/>
  <c r="F118" i="1" s="1"/>
  <c r="L128" i="1"/>
  <c r="F129" i="1" s="1"/>
  <c r="L139" i="1"/>
  <c r="F140" i="1" s="1"/>
  <c r="H4" i="1" l="1"/>
  <c r="J4" i="1"/>
  <c r="L4" i="1" l="1"/>
</calcChain>
</file>

<file path=xl/sharedStrings.xml><?xml version="1.0" encoding="utf-8"?>
<sst xmlns="http://schemas.openxmlformats.org/spreadsheetml/2006/main" count="265" uniqueCount="67">
  <si>
    <t>Fișă de pontaj pentru angajat</t>
  </si>
  <si>
    <t>Nume angajat:</t>
  </si>
  <si>
    <t>Manager:</t>
  </si>
  <si>
    <t>Ianuarie</t>
  </si>
  <si>
    <t>Luni</t>
  </si>
  <si>
    <t>Marți</t>
  </si>
  <si>
    <t>Miercuri</t>
  </si>
  <si>
    <t>Joi</t>
  </si>
  <si>
    <t>Vineri</t>
  </si>
  <si>
    <t>Sâmbătă</t>
  </si>
  <si>
    <t>Duminică</t>
  </si>
  <si>
    <t>Totalul orelor săptămânale</t>
  </si>
  <si>
    <t>Ian. total: Ore normale</t>
  </si>
  <si>
    <t>Februarie</t>
  </si>
  <si>
    <t>Feb. total: Ore normale</t>
  </si>
  <si>
    <t>Martie</t>
  </si>
  <si>
    <t>Mar. total: Ore normale</t>
  </si>
  <si>
    <t>Aprilie</t>
  </si>
  <si>
    <t>Apr. total: Ore normale</t>
  </si>
  <si>
    <t>Mai</t>
  </si>
  <si>
    <t>Mai total: Ore normale</t>
  </si>
  <si>
    <t>Iunie</t>
  </si>
  <si>
    <t>Iun. total: Ore normale</t>
  </si>
  <si>
    <t>Iulie</t>
  </si>
  <si>
    <t>Iul. total: Ore normale</t>
  </si>
  <si>
    <t>August</t>
  </si>
  <si>
    <t>Aug. total: Ore normale</t>
  </si>
  <si>
    <t>Septembrie</t>
  </si>
  <si>
    <t>Sep. total: Ore normale</t>
  </si>
  <si>
    <t>Octombrie</t>
  </si>
  <si>
    <t>Oct. total: Ore normale</t>
  </si>
  <si>
    <t>Noiembrie</t>
  </si>
  <si>
    <t>Nov. total: Ore normale</t>
  </si>
  <si>
    <t>Decembrie</t>
  </si>
  <si>
    <t>Dec. total: Ore normale</t>
  </si>
  <si>
    <t>Săptămâna 1</t>
  </si>
  <si>
    <t>E-mail:</t>
  </si>
  <si>
    <t>Telefon:</t>
  </si>
  <si>
    <t>Ore suplimentare</t>
  </si>
  <si>
    <t>Ian. total: Ore suplimentare</t>
  </si>
  <si>
    <t>Feb. total: Ore suplimentare</t>
  </si>
  <si>
    <t>Mar. total: Ore suplimentare</t>
  </si>
  <si>
    <t>Apr. total: Ore suplimentare</t>
  </si>
  <si>
    <t>Mai total: Ore suplimentare</t>
  </si>
  <si>
    <t>Iun. total: Ore suplimentare</t>
  </si>
  <si>
    <t>Iul. total: Ore suplimentare</t>
  </si>
  <si>
    <t>Aug. total: Ore suplimentare</t>
  </si>
  <si>
    <t>Sep. total: Ore suplimentare</t>
  </si>
  <si>
    <t>Oct. total: Ore suplimentare</t>
  </si>
  <si>
    <t>Nov. total: Ore suplimentare</t>
  </si>
  <si>
    <t>Dec. total: Ore suplimentare</t>
  </si>
  <si>
    <t>Săptămâna 2</t>
  </si>
  <si>
    <t xml:space="preserve">Ore suplimentare </t>
  </si>
  <si>
    <t>Totaluri de la începutul anului până în prezent:</t>
  </si>
  <si>
    <t>Ore normale:</t>
  </si>
  <si>
    <t>Săptămâna 3</t>
  </si>
  <si>
    <t xml:space="preserve">Ore suplimentare  </t>
  </si>
  <si>
    <t>Ore suplimentare:</t>
  </si>
  <si>
    <t>Săptămâna 4</t>
  </si>
  <si>
    <t xml:space="preserve">Ore suplimentare   </t>
  </si>
  <si>
    <t>Total:</t>
  </si>
  <si>
    <t>Săptămâna 5</t>
  </si>
  <si>
    <t xml:space="preserve">Ore suplimentare    </t>
  </si>
  <si>
    <r>
      <t xml:space="preserve">Ianuarie, februarie, martie      </t>
    </r>
    <r>
      <rPr>
        <sz val="11"/>
        <color theme="0"/>
        <rFont val="Arial"/>
        <family val="2"/>
        <charset val="238"/>
      </rPr>
      <t>Fișă de pontaj pentru angajat: Zilnic, săptămânal, lunar, anual</t>
    </r>
  </si>
  <si>
    <r>
      <t xml:space="preserve">Aprilie, mai, iunie      </t>
    </r>
    <r>
      <rPr>
        <sz val="11"/>
        <color theme="0"/>
        <rFont val="Arial"/>
        <family val="2"/>
        <charset val="238"/>
      </rPr>
      <t>Fișă de pontaj pentru angajat: Zilnic, săptămânal, lunar, anual</t>
    </r>
  </si>
  <si>
    <r>
      <t xml:space="preserve">Iulie, august, septembrie      </t>
    </r>
    <r>
      <rPr>
        <sz val="11"/>
        <color theme="0"/>
        <rFont val="Arial"/>
        <family val="2"/>
        <charset val="238"/>
      </rPr>
      <t>Fișă de pontaj pentru angajat: Zilnic, săptămânal, lunar, anual</t>
    </r>
  </si>
  <si>
    <r>
      <t xml:space="preserve">Octombrie, noiembrie, decembrie      </t>
    </r>
    <r>
      <rPr>
        <sz val="11"/>
        <color theme="0"/>
        <rFont val="Arial"/>
        <family val="2"/>
        <charset val="238"/>
      </rPr>
      <t>Fișă de pontaj pentru angajat: Zilnic, săptămânal, lunar, anual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</si>
</sst>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0\ &quot;lei&quot;_-;\-* #,##0\ &quot;lei&quot;_-;_-* &quot;-&quot;\ &quot;lei&quot;_-;_-@_-"/>
    <numFmt numFmtId="165" formatCode="_-* #,##0.00\ &quot;lei&quot;_-;\-* #,##0.00\ &quot;lei&quot;_-;_-* &quot;-&quot;??\ &quot;lei&quot;_-;_-@_-"/>
  </numFmts>
  <fonts count="30" x14ac:knownFonts="1">
    <font>
      <sz val="10"/>
      <name val="Arial"/>
      <family val="2"/>
    </font>
    <font>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family val="2"/>
    </font>
    <font>
      <b/>
      <sz val="11"/>
      <color theme="1"/>
      <name val="Calibri"/>
      <family val="2"/>
    </font>
    <font>
      <sz val="11"/>
      <color rgb="FFFF0000"/>
      <name val="Calibri"/>
      <family val="2"/>
    </font>
    <font>
      <sz val="26"/>
      <name val="Arial"/>
      <family val="2"/>
      <charset val="238"/>
    </font>
    <font>
      <sz val="9"/>
      <name val="Arial"/>
      <family val="2"/>
      <charset val="238"/>
    </font>
    <font>
      <b/>
      <sz val="9"/>
      <name val="Arial"/>
      <family val="2"/>
      <charset val="238"/>
    </font>
    <font>
      <b/>
      <sz val="14"/>
      <color theme="0"/>
      <name val="Arial"/>
      <family val="2"/>
      <charset val="238"/>
    </font>
    <font>
      <sz val="11"/>
      <color theme="0"/>
      <name val="Arial"/>
      <family val="2"/>
      <charset val="238"/>
    </font>
    <font>
      <sz val="14"/>
      <color indexed="9"/>
      <name val="Arial"/>
      <family val="2"/>
      <charset val="238"/>
    </font>
    <font>
      <b/>
      <sz val="11"/>
      <name val="Arial"/>
      <family val="2"/>
      <charset val="238"/>
    </font>
    <font>
      <b/>
      <sz val="9"/>
      <color theme="0"/>
      <name val="Arial"/>
      <family val="2"/>
      <charset val="238"/>
    </font>
    <font>
      <sz val="14"/>
      <name val="Arial"/>
      <family val="2"/>
      <charset val="238"/>
    </font>
    <font>
      <sz val="14"/>
      <color theme="0"/>
      <name val="Arial"/>
      <family val="2"/>
      <charset val="238"/>
    </font>
  </fonts>
  <fills count="3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43" fontId="7" fillId="0" borderId="0" applyFont="0" applyFill="0" applyBorder="0" applyAlignment="0" applyProtection="0"/>
    <xf numFmtId="41"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17" fillId="0" borderId="0" applyNumberFormat="0" applyFill="0" applyBorder="0" applyAlignment="0" applyProtection="0"/>
    <xf numFmtId="0" fontId="10" fillId="0" borderId="12"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9" fillId="7" borderId="0" applyNumberFormat="0" applyBorder="0" applyAlignment="0" applyProtection="0"/>
    <xf numFmtId="0" fontId="4" fillId="8" borderId="0" applyNumberFormat="0" applyBorder="0" applyAlignment="0" applyProtection="0"/>
    <xf numFmtId="0" fontId="15" fillId="9" borderId="0" applyNumberFormat="0" applyBorder="0" applyAlignment="0" applyProtection="0"/>
    <xf numFmtId="0" fontId="13" fillId="10" borderId="15" applyNumberFormat="0" applyAlignment="0" applyProtection="0"/>
    <xf numFmtId="0" fontId="16" fillId="11" borderId="16" applyNumberFormat="0" applyAlignment="0" applyProtection="0"/>
    <xf numFmtId="0" fontId="5" fillId="11" borderId="15" applyNumberFormat="0" applyAlignment="0" applyProtection="0"/>
    <xf numFmtId="0" fontId="14" fillId="0" borderId="17" applyNumberFormat="0" applyFill="0" applyAlignment="0" applyProtection="0"/>
    <xf numFmtId="0" fontId="6" fillId="12" borderId="18" applyNumberFormat="0" applyAlignment="0" applyProtection="0"/>
    <xf numFmtId="0" fontId="19" fillId="0" borderId="0" applyNumberFormat="0" applyFill="0" applyBorder="0" applyAlignment="0" applyProtection="0"/>
    <xf numFmtId="0" fontId="7" fillId="13" borderId="19" applyNumberFormat="0" applyFont="0" applyAlignment="0" applyProtection="0"/>
    <xf numFmtId="0" fontId="8" fillId="0" borderId="0" applyNumberFormat="0" applyFill="0" applyBorder="0" applyAlignment="0" applyProtection="0"/>
    <xf numFmtId="0" fontId="18" fillId="0" borderId="20" applyNumberFormat="0" applyFill="0" applyAlignment="0" applyProtection="0"/>
    <xf numFmtId="0" fontId="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cellStyleXfs>
  <cellXfs count="30">
    <xf numFmtId="0" fontId="0" fillId="0" borderId="0" xfId="0"/>
    <xf numFmtId="0" fontId="21" fillId="2" borderId="0" xfId="0" applyFont="1" applyFill="1"/>
    <xf numFmtId="0" fontId="21" fillId="2" borderId="0" xfId="0" applyFont="1" applyFill="1" applyAlignment="1">
      <alignment horizontal="left"/>
    </xf>
    <xf numFmtId="0" fontId="21" fillId="2" borderId="1" xfId="0" applyFont="1" applyFill="1" applyBorder="1" applyAlignment="1">
      <alignment horizontal="left"/>
    </xf>
    <xf numFmtId="0" fontId="21" fillId="2" borderId="0" xfId="0" applyFont="1" applyFill="1" applyAlignment="1">
      <alignment horizontal="left" indent="3"/>
    </xf>
    <xf numFmtId="0" fontId="21" fillId="2" borderId="2" xfId="0" applyFont="1" applyFill="1" applyBorder="1" applyAlignment="1">
      <alignment horizontal="left"/>
    </xf>
    <xf numFmtId="0" fontId="22" fillId="3" borderId="3" xfId="0" applyFont="1" applyFill="1" applyBorder="1" applyAlignment="1">
      <alignment horizontal="left"/>
    </xf>
    <xf numFmtId="0" fontId="21" fillId="2" borderId="0" xfId="0" applyFont="1" applyFill="1" applyAlignment="1">
      <alignment horizontal="right"/>
    </xf>
    <xf numFmtId="0" fontId="22" fillId="2" borderId="0" xfId="0" applyFont="1" applyFill="1" applyAlignment="1">
      <alignment horizontal="left"/>
    </xf>
    <xf numFmtId="0" fontId="25" fillId="2" borderId="0" xfId="0" applyFont="1" applyFill="1" applyAlignment="1">
      <alignment vertical="center"/>
    </xf>
    <xf numFmtId="0" fontId="26" fillId="5" borderId="6" xfId="0" applyFont="1" applyFill="1" applyBorder="1" applyAlignment="1">
      <alignment horizontal="left"/>
    </xf>
    <xf numFmtId="0" fontId="22" fillId="5" borderId="7" xfId="0" applyFont="1" applyFill="1" applyBorder="1" applyAlignment="1">
      <alignment horizontal="center"/>
    </xf>
    <xf numFmtId="0" fontId="22" fillId="5" borderId="8" xfId="0" applyFont="1" applyFill="1" applyBorder="1" applyAlignment="1">
      <alignment horizontal="center"/>
    </xf>
    <xf numFmtId="0" fontId="21" fillId="3" borderId="4" xfId="0" applyFont="1" applyFill="1" applyBorder="1" applyAlignment="1">
      <alignment horizontal="left"/>
    </xf>
    <xf numFmtId="0" fontId="21" fillId="0" borderId="3" xfId="0" applyFont="1" applyBorder="1" applyAlignment="1">
      <alignment horizontal="right"/>
    </xf>
    <xf numFmtId="0" fontId="21" fillId="4" borderId="3" xfId="0" applyFont="1" applyFill="1" applyBorder="1" applyAlignment="1">
      <alignment horizontal="right"/>
    </xf>
    <xf numFmtId="0" fontId="21" fillId="4" borderId="5" xfId="0" applyFont="1" applyFill="1" applyBorder="1" applyAlignment="1">
      <alignment horizontal="right"/>
    </xf>
    <xf numFmtId="0" fontId="22" fillId="3" borderId="9" xfId="0" applyFont="1" applyFill="1" applyBorder="1" applyAlignment="1">
      <alignment horizontal="left"/>
    </xf>
    <xf numFmtId="0" fontId="21" fillId="0" borderId="10" xfId="0" applyFont="1" applyBorder="1" applyAlignment="1">
      <alignment horizontal="right"/>
    </xf>
    <xf numFmtId="0" fontId="21" fillId="4" borderId="10" xfId="0" applyFont="1" applyFill="1" applyBorder="1" applyAlignment="1">
      <alignment horizontal="right"/>
    </xf>
    <xf numFmtId="0" fontId="21" fillId="4" borderId="11" xfId="0" applyFont="1" applyFill="1" applyBorder="1" applyAlignment="1">
      <alignment horizontal="right"/>
    </xf>
    <xf numFmtId="0" fontId="27" fillId="6" borderId="3" xfId="0" applyFont="1" applyFill="1" applyBorder="1" applyAlignment="1">
      <alignment horizontal="left"/>
    </xf>
    <xf numFmtId="0" fontId="22" fillId="3" borderId="3" xfId="0" applyFont="1" applyFill="1" applyBorder="1" applyAlignment="1">
      <alignment horizontal="right"/>
    </xf>
    <xf numFmtId="0" fontId="28" fillId="2" borderId="0" xfId="0" applyFont="1" applyFill="1" applyAlignment="1">
      <alignment vertical="center"/>
    </xf>
    <xf numFmtId="0" fontId="27" fillId="6" borderId="3" xfId="0" applyFont="1" applyFill="1" applyBorder="1" applyAlignment="1">
      <alignment horizontal="left"/>
    </xf>
    <xf numFmtId="0" fontId="21" fillId="2" borderId="0" xfId="0" applyFont="1" applyFill="1" applyAlignment="1">
      <alignment vertical="center"/>
    </xf>
    <xf numFmtId="0" fontId="21" fillId="2" borderId="0" xfId="0" applyFont="1" applyFill="1" applyAlignment="1">
      <alignment horizontal="right" vertical="center"/>
    </xf>
    <xf numFmtId="0" fontId="20" fillId="2" borderId="0" xfId="0" applyFont="1" applyFill="1" applyAlignment="1">
      <alignment vertical="center"/>
    </xf>
    <xf numFmtId="0" fontId="23" fillId="6" borderId="3" xfId="0" applyFont="1" applyFill="1" applyBorder="1" applyAlignment="1">
      <alignment horizontal="left" vertical="center"/>
    </xf>
    <xf numFmtId="0" fontId="29" fillId="6" borderId="3" xfId="0" applyFont="1" applyFill="1" applyBorder="1" applyAlignment="1">
      <alignment horizontal="lef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5" builtinId="5" customBuiltin="1"/>
    <cellStyle name="Title" xfId="6" builtinId="15" customBuiltin="1"/>
    <cellStyle name="Total" xfId="22" builtinId="25" customBuiltin="1"/>
    <cellStyle name="Warning Text" xfId="19" builtinId="11" customBuiltin="1"/>
  </cellStyles>
  <dxfs count="343">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charset val="238"/>
        <scheme val="none"/>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Arial"/>
        <family val="2"/>
        <charset val="23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border outline="0">
        <bottom style="thin">
          <color theme="0" tint="-0.24994659260841701"/>
        </bottom>
      </border>
    </dxf>
    <dxf>
      <font>
        <b/>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Arial"/>
        <family val="2"/>
        <charset val="23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border outline="0">
        <bottom style="thin">
          <color theme="0" tint="-0.24994659260841701"/>
        </bottom>
      </border>
    </dxf>
    <dxf>
      <font>
        <b/>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Arial"/>
        <family val="2"/>
        <charset val="23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border outline="0">
        <bottom style="thin">
          <color theme="0" tint="-0.24994659260841701"/>
        </bottom>
      </border>
    </dxf>
    <dxf>
      <font>
        <b/>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Arial"/>
        <family val="2"/>
        <charset val="23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border outline="0">
        <bottom style="thin">
          <color theme="0" tint="-0.24994659260841701"/>
        </bottom>
      </border>
    </dxf>
    <dxf>
      <font>
        <b/>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Arial"/>
        <family val="2"/>
        <charset val="23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border outline="0">
        <bottom style="thin">
          <color theme="0" tint="-0.24994659260841701"/>
        </bottom>
      </border>
    </dxf>
    <dxf>
      <font>
        <b/>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Arial"/>
        <family val="2"/>
        <charset val="23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border outline="0">
        <bottom style="thin">
          <color theme="0" tint="-0.24994659260841701"/>
        </bottom>
      </border>
    </dxf>
    <dxf>
      <font>
        <b/>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Arial"/>
        <family val="2"/>
        <charset val="23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border outline="0">
        <bottom style="thin">
          <color theme="0" tint="-0.24994659260841701"/>
        </bottom>
      </border>
    </dxf>
    <dxf>
      <font>
        <b/>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Arial"/>
        <family val="2"/>
        <charset val="23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border outline="0">
        <bottom style="thin">
          <color theme="0" tint="-0.24994659260841701"/>
        </bottom>
      </border>
    </dxf>
    <dxf>
      <font>
        <b/>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Arial"/>
        <family val="2"/>
        <charset val="23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border outline="0">
        <bottom style="thin">
          <color theme="0" tint="-0.24994659260841701"/>
        </bottom>
      </border>
    </dxf>
    <dxf>
      <font>
        <b/>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Arial"/>
        <family val="2"/>
        <charset val="23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border outline="0">
        <bottom style="thin">
          <color theme="0" tint="-0.24994659260841701"/>
        </bottom>
      </border>
    </dxf>
    <dxf>
      <font>
        <b/>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Arial"/>
        <family val="2"/>
        <charset val="23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border outline="0">
        <bottom style="thin">
          <color theme="0" tint="-0.24994659260841701"/>
        </bottom>
      </border>
    </dxf>
    <dxf>
      <font>
        <b/>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Arial"/>
        <family val="2"/>
        <charset val="238"/>
        <scheme val="none"/>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charset val="238"/>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charset val="238"/>
        <scheme val="none"/>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charset val="238"/>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charset val="238"/>
        <scheme val="none"/>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charset val="238"/>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charset val="238"/>
        <scheme val="none"/>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charset val="238"/>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charset val="238"/>
        <scheme val="none"/>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Arial"/>
        <family val="2"/>
        <charset val="238"/>
        <scheme val="none"/>
      </font>
      <numFmt numFmtId="0" formatCode="General"/>
      <fill>
        <patternFill patternType="none">
          <fgColor indexed="64"/>
          <bgColor auto="1"/>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strike val="0"/>
        <outline val="0"/>
        <shadow val="0"/>
        <u val="none"/>
        <vertAlign val="baseline"/>
        <name val="Arial"/>
        <family val="2"/>
        <charset val="238"/>
        <scheme val="none"/>
      </font>
    </dxf>
    <dxf>
      <font>
        <b/>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Arial"/>
        <family val="2"/>
        <charset val="238"/>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top style="thin">
          <color theme="0" tint="-0.24994659260841701"/>
        </top>
      </border>
    </dxf>
    <dxf>
      <font>
        <strike val="0"/>
        <outline val="0"/>
        <shadow val="0"/>
        <u val="none"/>
        <vertAlign val="baseline"/>
        <name val="Arial"/>
        <family val="2"/>
        <charset val="238"/>
        <scheme val="none"/>
      </font>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name val="Arial"/>
        <family val="2"/>
        <charset val="238"/>
        <scheme val="none"/>
      </font>
    </dxf>
    <dxf>
      <border outline="0">
        <bottom style="thin">
          <color theme="0" tint="-0.24994659260841701"/>
        </bottom>
      </border>
    </dxf>
    <dxf>
      <font>
        <b/>
        <i val="0"/>
        <strike val="0"/>
        <condense val="0"/>
        <extend val="0"/>
        <outline val="0"/>
        <shadow val="0"/>
        <u val="none"/>
        <vertAlign val="baseline"/>
        <sz val="9"/>
        <color auto="1"/>
        <name val="Arial"/>
        <family val="2"/>
        <charset val="238"/>
        <scheme val="none"/>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6"/>
          <bgColor theme="6"/>
        </patternFill>
      </fill>
    </dxf>
    <dxf>
      <font>
        <b val="0"/>
        <i val="0"/>
        <color theme="1"/>
      </font>
      <fill>
        <patternFill patternType="solid">
          <fgColor theme="6"/>
          <bgColor theme="6"/>
        </patternFill>
      </fill>
    </dxf>
    <dxf>
      <font>
        <b/>
        <i val="0"/>
      </font>
      <fill>
        <patternFill>
          <bgColor theme="0" tint="-4.9989318521683403E-2"/>
        </patternFill>
      </fill>
      <border>
        <top style="double">
          <color theme="1"/>
        </top>
      </border>
    </dxf>
    <dxf>
      <font>
        <b/>
        <i val="0"/>
        <color theme="1"/>
      </font>
      <fill>
        <patternFill patternType="solid">
          <fgColor theme="6"/>
          <bgColor theme="6"/>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Lună" pivot="0" count="7" xr9:uid="{00000000-0011-0000-FFFF-FFFF00000000}">
      <tableStyleElement type="wholeTable" dxfId="342"/>
      <tableStyleElement type="headerRow" dxfId="341"/>
      <tableStyleElement type="totalRow" dxfId="340"/>
      <tableStyleElement type="firstColumn" dxfId="339"/>
      <tableStyleElement type="lastColumn" dxfId="338"/>
      <tableStyleElement type="firstRowStripe" dxfId="337"/>
      <tableStyleElement type="firstColumnStripe" dxfId="3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748EA8"/>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anuarie" displayName="Ianuarie" ref="B7:L15" totalsRowCount="1" headerRowDxfId="335" dataDxfId="333" totalsRowDxfId="331" headerRowBorderDxfId="334" tableBorderDxfId="332" totalsRowBorderDxfId="330">
  <autoFilter ref="B7:L1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Ianuarie" totalsRowLabel="Totalul orelor săptămânale" dataDxfId="329" totalsRowDxfId="328"/>
    <tableColumn id="3" xr3:uid="{00000000-0010-0000-0000-000003000000}" name="Săptămâna 1" totalsRowFunction="sum" dataDxfId="327" totalsRowDxfId="326"/>
    <tableColumn id="4" xr3:uid="{00000000-0010-0000-0000-000004000000}" name="Ore suplimentare" totalsRowFunction="sum" dataDxfId="325" totalsRowDxfId="324"/>
    <tableColumn id="5" xr3:uid="{00000000-0010-0000-0000-000005000000}" name="Săptămâna 2" totalsRowFunction="sum" dataDxfId="323" totalsRowDxfId="322"/>
    <tableColumn id="6" xr3:uid="{00000000-0010-0000-0000-000006000000}" name="Ore suplimentare " totalsRowFunction="sum" dataDxfId="321" totalsRowDxfId="320"/>
    <tableColumn id="7" xr3:uid="{00000000-0010-0000-0000-000007000000}" name="Săptămâna 3" totalsRowFunction="sum" dataDxfId="319" totalsRowDxfId="318"/>
    <tableColumn id="8" xr3:uid="{00000000-0010-0000-0000-000008000000}" name="Ore suplimentare  " totalsRowFunction="sum" dataDxfId="317" totalsRowDxfId="316"/>
    <tableColumn id="9" xr3:uid="{00000000-0010-0000-0000-000009000000}" name="Săptămâna 4" totalsRowFunction="sum" dataDxfId="315" totalsRowDxfId="314"/>
    <tableColumn id="10" xr3:uid="{00000000-0010-0000-0000-00000A000000}" name="Ore suplimentare   " totalsRowFunction="sum" dataDxfId="313" totalsRowDxfId="312"/>
    <tableColumn id="11" xr3:uid="{00000000-0010-0000-0000-00000B000000}" name="Săptămâna 5" totalsRowFunction="sum" dataDxfId="311" totalsRowDxfId="310"/>
    <tableColumn id="12" xr3:uid="{00000000-0010-0000-0000-00000C000000}" name="Ore suplimentare    " totalsRowFunction="sum" dataDxfId="309" totalsRowDxfId="308"/>
  </tableColumns>
  <tableStyleInfo name="Lună" showFirstColumn="1" showLastColumn="0" showRowStripes="0" showColumnStripes="0"/>
  <extLst>
    <ext xmlns:x14="http://schemas.microsoft.com/office/spreadsheetml/2009/9/main" uri="{504A1905-F514-4f6f-8877-14C23A59335A}">
      <x14:table altTextSummary="Introduceți orele normale și orele suplimentare din săptămâna 1, 2, 3, 4 și 5 pentru luna ianuarie în acest tabel. Totalul orelor săptămânale se calculează automa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Octombrie" displayName="Octombrie" ref="B109:L117" totalsRowCount="1" headerRowDxfId="83" dataDxfId="81" totalsRowDxfId="79" headerRowBorderDxfId="82" tableBorderDxfId="80" totalsRowBorderDxfId="78">
  <autoFilter ref="B109:L116"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900-000001000000}" name="Octombrie" totalsRowLabel="Totalul orelor săptămânale" dataDxfId="77" totalsRowDxfId="76"/>
    <tableColumn id="2" xr3:uid="{00000000-0010-0000-0900-000002000000}" name="Săptămâna 1" totalsRowFunction="sum" dataDxfId="75" totalsRowDxfId="74"/>
    <tableColumn id="3" xr3:uid="{00000000-0010-0000-0900-000003000000}" name="Ore suplimentare" totalsRowFunction="sum" dataDxfId="73" totalsRowDxfId="72"/>
    <tableColumn id="4" xr3:uid="{00000000-0010-0000-0900-000004000000}" name="Săptămâna 2" totalsRowFunction="sum" dataDxfId="71" totalsRowDxfId="70"/>
    <tableColumn id="5" xr3:uid="{00000000-0010-0000-0900-000005000000}" name="Ore suplimentare " totalsRowFunction="sum" dataDxfId="69" totalsRowDxfId="68"/>
    <tableColumn id="6" xr3:uid="{00000000-0010-0000-0900-000006000000}" name="Săptămâna 3" totalsRowFunction="sum" dataDxfId="67" totalsRowDxfId="66"/>
    <tableColumn id="7" xr3:uid="{00000000-0010-0000-0900-000007000000}" name="Ore suplimentare  " totalsRowFunction="sum" dataDxfId="65" totalsRowDxfId="64"/>
    <tableColumn id="8" xr3:uid="{00000000-0010-0000-0900-000008000000}" name="Săptămâna 4" totalsRowFunction="sum" dataDxfId="63" totalsRowDxfId="62"/>
    <tableColumn id="9" xr3:uid="{00000000-0010-0000-0900-000009000000}" name="Ore suplimentare   " totalsRowFunction="sum" dataDxfId="61" totalsRowDxfId="60"/>
    <tableColumn id="10" xr3:uid="{00000000-0010-0000-0900-00000A000000}" name="Săptămâna 5" totalsRowFunction="sum" dataDxfId="59" totalsRowDxfId="58"/>
    <tableColumn id="11" xr3:uid="{00000000-0010-0000-0900-00000B000000}" name="Ore suplimentare    " totalsRowFunction="sum" dataDxfId="57" totalsRowDxfId="56"/>
  </tableColumns>
  <tableStyleInfo name="Lună" showFirstColumn="1" showLastColumn="0" showRowStripes="0" showColumnStripes="0"/>
  <extLst>
    <ext xmlns:x14="http://schemas.microsoft.com/office/spreadsheetml/2009/9/main" uri="{504A1905-F514-4f6f-8877-14C23A59335A}">
      <x14:table altTextSummary="Introduceți orele normale și orele suplimentare din săptămâna 1, 2, 3, 4 și 5 pentru luna octombrie în acest tabel. Totalul orelor săptămânale se calculează automa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Noiembrie" displayName="Noiembrie" ref="B120:L128" totalsRowCount="1" headerRowDxfId="55" dataDxfId="53" totalsRowDxfId="51" headerRowBorderDxfId="54" tableBorderDxfId="52" totalsRowBorderDxfId="50">
  <autoFilter ref="B120:L127"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A00-000001000000}" name="Noiembrie" totalsRowLabel="Totalul orelor săptămânale" dataDxfId="49" totalsRowDxfId="48"/>
    <tableColumn id="2" xr3:uid="{00000000-0010-0000-0A00-000002000000}" name="Săptămâna 1" totalsRowFunction="sum" dataDxfId="47" totalsRowDxfId="46"/>
    <tableColumn id="3" xr3:uid="{00000000-0010-0000-0A00-000003000000}" name="Ore suplimentare" totalsRowFunction="sum" dataDxfId="45" totalsRowDxfId="44"/>
    <tableColumn id="4" xr3:uid="{00000000-0010-0000-0A00-000004000000}" name="Săptămâna 2" totalsRowFunction="sum" dataDxfId="43" totalsRowDxfId="42"/>
    <tableColumn id="5" xr3:uid="{00000000-0010-0000-0A00-000005000000}" name="Ore suplimentare " totalsRowFunction="sum" dataDxfId="41" totalsRowDxfId="40"/>
    <tableColumn id="6" xr3:uid="{00000000-0010-0000-0A00-000006000000}" name="Săptămâna 3" totalsRowFunction="sum" dataDxfId="39" totalsRowDxfId="38"/>
    <tableColumn id="7" xr3:uid="{00000000-0010-0000-0A00-000007000000}" name="Ore suplimentare  " totalsRowFunction="sum" dataDxfId="37" totalsRowDxfId="36"/>
    <tableColumn id="8" xr3:uid="{00000000-0010-0000-0A00-000008000000}" name="Săptămâna 4" totalsRowFunction="sum" dataDxfId="35" totalsRowDxfId="34"/>
    <tableColumn id="9" xr3:uid="{00000000-0010-0000-0A00-000009000000}" name="Ore suplimentare   " totalsRowFunction="sum" dataDxfId="33" totalsRowDxfId="32"/>
    <tableColumn id="10" xr3:uid="{00000000-0010-0000-0A00-00000A000000}" name="Săptămâna 5" totalsRowFunction="sum" dataDxfId="31" totalsRowDxfId="30"/>
    <tableColumn id="11" xr3:uid="{00000000-0010-0000-0A00-00000B000000}" name="Ore suplimentare    " totalsRowFunction="sum" dataDxfId="29" totalsRowDxfId="28"/>
  </tableColumns>
  <tableStyleInfo name="Lună" showFirstColumn="1" showLastColumn="0" showRowStripes="0" showColumnStripes="0"/>
  <extLst>
    <ext xmlns:x14="http://schemas.microsoft.com/office/spreadsheetml/2009/9/main" uri="{504A1905-F514-4f6f-8877-14C23A59335A}">
      <x14:table altTextSummary="Introduceți orele normale și orele suplimentare din săptămâna 1, 2, 3, 4 și 5 pentru luna noiembrie în acest tabel. Totalul orelor săptămânale se calculează automa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Decembrie" displayName="Decembrie" ref="B131:L139" totalsRowCount="1" headerRowDxfId="27" dataDxfId="25" totalsRowDxfId="23" headerRowBorderDxfId="26" tableBorderDxfId="24" totalsRowBorderDxfId="22">
  <autoFilter ref="B131:L138"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B00-000001000000}" name="Decembrie" totalsRowLabel="Totalul orelor săptămânale" dataDxfId="21" totalsRowDxfId="20"/>
    <tableColumn id="2" xr3:uid="{00000000-0010-0000-0B00-000002000000}" name="Săptămâna 1" totalsRowFunction="sum" dataDxfId="19" totalsRowDxfId="18"/>
    <tableColumn id="3" xr3:uid="{00000000-0010-0000-0B00-000003000000}" name="Ore suplimentare" totalsRowFunction="sum" dataDxfId="17" totalsRowDxfId="16"/>
    <tableColumn id="4" xr3:uid="{00000000-0010-0000-0B00-000004000000}" name="Săptămâna 2" totalsRowFunction="sum" dataDxfId="15" totalsRowDxfId="14"/>
    <tableColumn id="5" xr3:uid="{00000000-0010-0000-0B00-000005000000}" name="Ore suplimentare " totalsRowFunction="sum" dataDxfId="13" totalsRowDxfId="12"/>
    <tableColumn id="6" xr3:uid="{00000000-0010-0000-0B00-000006000000}" name="Săptămâna 3" totalsRowFunction="sum" dataDxfId="11" totalsRowDxfId="10"/>
    <tableColumn id="7" xr3:uid="{00000000-0010-0000-0B00-000007000000}" name="Ore suplimentare  " totalsRowFunction="sum" dataDxfId="9" totalsRowDxfId="8"/>
    <tableColumn id="8" xr3:uid="{00000000-0010-0000-0B00-000008000000}" name="Săptămâna 4" totalsRowFunction="sum" dataDxfId="7" totalsRowDxfId="6"/>
    <tableColumn id="9" xr3:uid="{00000000-0010-0000-0B00-000009000000}" name="Ore suplimentare   " totalsRowFunction="sum" dataDxfId="5" totalsRowDxfId="4"/>
    <tableColumn id="10" xr3:uid="{00000000-0010-0000-0B00-00000A000000}" name="Săptămâna 5" totalsRowFunction="sum" dataDxfId="3" totalsRowDxfId="2"/>
    <tableColumn id="11" xr3:uid="{00000000-0010-0000-0B00-00000B000000}" name="Ore suplimentare    " totalsRowFunction="sum" dataDxfId="1" totalsRowDxfId="0"/>
  </tableColumns>
  <tableStyleInfo name="Lună" showFirstColumn="1" showLastColumn="0" showRowStripes="0" showColumnStripes="0"/>
  <extLst>
    <ext xmlns:x14="http://schemas.microsoft.com/office/spreadsheetml/2009/9/main" uri="{504A1905-F514-4f6f-8877-14C23A59335A}">
      <x14:table altTextSummary="Introduceți orele normale și orele suplimentare din săptămâna 1, 2, 3, 4 și 5 pentru luna decembrie în acest tabel. Totalul orelor săptămânale se calculează automa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ebruarie" displayName="Februarie" ref="B18:L26" totalsRowCount="1" headerRowDxfId="307" dataDxfId="305" totalsRowDxfId="303" headerRowBorderDxfId="306" tableBorderDxfId="304" totalsRowBorderDxfId="302">
  <autoFilter ref="B18: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Februarie" totalsRowLabel="Totalul orelor săptămânale" dataDxfId="301" totalsRowDxfId="300"/>
    <tableColumn id="2" xr3:uid="{00000000-0010-0000-0100-000002000000}" name="Săptămâna 1" totalsRowFunction="sum" dataDxfId="299" totalsRowDxfId="298"/>
    <tableColumn id="3" xr3:uid="{00000000-0010-0000-0100-000003000000}" name="Ore suplimentare" totalsRowFunction="sum" dataDxfId="297" totalsRowDxfId="296"/>
    <tableColumn id="4" xr3:uid="{00000000-0010-0000-0100-000004000000}" name="Săptămâna 2" totalsRowFunction="sum" dataDxfId="295" totalsRowDxfId="294"/>
    <tableColumn id="5" xr3:uid="{00000000-0010-0000-0100-000005000000}" name="Ore suplimentare " totalsRowFunction="sum" dataDxfId="293" totalsRowDxfId="292"/>
    <tableColumn id="6" xr3:uid="{00000000-0010-0000-0100-000006000000}" name="Săptămâna 3" totalsRowFunction="sum" dataDxfId="291" totalsRowDxfId="290"/>
    <tableColumn id="7" xr3:uid="{00000000-0010-0000-0100-000007000000}" name="Ore suplimentare  " totalsRowFunction="sum" dataDxfId="289" totalsRowDxfId="288"/>
    <tableColumn id="8" xr3:uid="{00000000-0010-0000-0100-000008000000}" name="Săptămâna 4" totalsRowFunction="sum" dataDxfId="287" totalsRowDxfId="286"/>
    <tableColumn id="9" xr3:uid="{00000000-0010-0000-0100-000009000000}" name="Ore suplimentare   " totalsRowFunction="sum" dataDxfId="285" totalsRowDxfId="284"/>
    <tableColumn id="10" xr3:uid="{00000000-0010-0000-0100-00000A000000}" name="Săptămâna 5" totalsRowFunction="sum" dataDxfId="283" totalsRowDxfId="282"/>
    <tableColumn id="11" xr3:uid="{00000000-0010-0000-0100-00000B000000}" name="Ore suplimentare    " totalsRowFunction="sum" dataDxfId="281" totalsRowDxfId="280"/>
  </tableColumns>
  <tableStyleInfo name="Lună" showFirstColumn="1" showLastColumn="0" showRowStripes="0" showColumnStripes="0"/>
  <extLst>
    <ext xmlns:x14="http://schemas.microsoft.com/office/spreadsheetml/2009/9/main" uri="{504A1905-F514-4f6f-8877-14C23A59335A}">
      <x14:table altTextSummary="Introduceți orele normale și orele suplimentare din săptămâna 1, 2, 3, 4 și 5 pentru luna februarie în acest tabel. Totalul orelor săptămânale se calculează automa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artie" displayName="Martie" ref="B29:L37" totalsRowCount="1" headerRowDxfId="279" dataDxfId="277" totalsRowDxfId="275" headerRowBorderDxfId="278" tableBorderDxfId="276" totalsRowBorderDxfId="274">
  <autoFilter ref="B29:L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Martie" totalsRowLabel="Totalul orelor săptămânale" dataDxfId="273" totalsRowDxfId="272"/>
    <tableColumn id="2" xr3:uid="{00000000-0010-0000-0200-000002000000}" name="Săptămâna 1" totalsRowFunction="sum" dataDxfId="271" totalsRowDxfId="270"/>
    <tableColumn id="3" xr3:uid="{00000000-0010-0000-0200-000003000000}" name="Ore suplimentare" totalsRowFunction="sum" dataDxfId="269" totalsRowDxfId="268"/>
    <tableColumn id="4" xr3:uid="{00000000-0010-0000-0200-000004000000}" name="Săptămâna 2" totalsRowFunction="sum" dataDxfId="267" totalsRowDxfId="266"/>
    <tableColumn id="5" xr3:uid="{00000000-0010-0000-0200-000005000000}" name="Ore suplimentare " totalsRowFunction="sum" dataDxfId="265" totalsRowDxfId="264"/>
    <tableColumn id="6" xr3:uid="{00000000-0010-0000-0200-000006000000}" name="Săptămâna 3" totalsRowFunction="sum" dataDxfId="263" totalsRowDxfId="262"/>
    <tableColumn id="7" xr3:uid="{00000000-0010-0000-0200-000007000000}" name="Ore suplimentare  " totalsRowFunction="sum" dataDxfId="261" totalsRowDxfId="260"/>
    <tableColumn id="8" xr3:uid="{00000000-0010-0000-0200-000008000000}" name="Săptămâna 4" totalsRowFunction="sum" dataDxfId="259" totalsRowDxfId="258"/>
    <tableColumn id="9" xr3:uid="{00000000-0010-0000-0200-000009000000}" name="Ore suplimentare   " totalsRowFunction="sum" dataDxfId="257" totalsRowDxfId="256"/>
    <tableColumn id="10" xr3:uid="{00000000-0010-0000-0200-00000A000000}" name="Săptămâna 5" totalsRowFunction="sum" dataDxfId="255" totalsRowDxfId="254"/>
    <tableColumn id="11" xr3:uid="{00000000-0010-0000-0200-00000B000000}" name="Ore suplimentare    " totalsRowFunction="sum" dataDxfId="253" totalsRowDxfId="252"/>
  </tableColumns>
  <tableStyleInfo name="Lună" showFirstColumn="1" showLastColumn="0" showRowStripes="0" showColumnStripes="0"/>
  <extLst>
    <ext xmlns:x14="http://schemas.microsoft.com/office/spreadsheetml/2009/9/main" uri="{504A1905-F514-4f6f-8877-14C23A59335A}">
      <x14:table altTextSummary="Introduceți orele normale și orele suplimentare din săptămâna 1, 2, 3, 4 și 5 pentru luna martie în acest tabel. Totalul orelor săptămânale se calculează automa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Aprilie" displayName="Aprilie" ref="B41:L49" totalsRowCount="1" headerRowDxfId="251" dataDxfId="249" totalsRowDxfId="247" headerRowBorderDxfId="250" tableBorderDxfId="248" totalsRowBorderDxfId="246">
  <autoFilter ref="B41:L4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Aprilie" totalsRowLabel="Totalul orelor săptămânale" dataDxfId="245" totalsRowDxfId="244"/>
    <tableColumn id="2" xr3:uid="{00000000-0010-0000-0300-000002000000}" name="Săptămâna 1" totalsRowFunction="sum" dataDxfId="243" totalsRowDxfId="242"/>
    <tableColumn id="3" xr3:uid="{00000000-0010-0000-0300-000003000000}" name="Ore suplimentare" totalsRowFunction="sum" dataDxfId="241" totalsRowDxfId="240"/>
    <tableColumn id="4" xr3:uid="{00000000-0010-0000-0300-000004000000}" name="Săptămâna 2" totalsRowFunction="sum" dataDxfId="239" totalsRowDxfId="238"/>
    <tableColumn id="5" xr3:uid="{00000000-0010-0000-0300-000005000000}" name="Ore suplimentare " totalsRowFunction="sum" dataDxfId="237" totalsRowDxfId="236"/>
    <tableColumn id="6" xr3:uid="{00000000-0010-0000-0300-000006000000}" name="Săptămâna 3" totalsRowFunction="sum" dataDxfId="235" totalsRowDxfId="234"/>
    <tableColumn id="7" xr3:uid="{00000000-0010-0000-0300-000007000000}" name="Ore suplimentare  " totalsRowFunction="sum" dataDxfId="233" totalsRowDxfId="232"/>
    <tableColumn id="8" xr3:uid="{00000000-0010-0000-0300-000008000000}" name="Săptămâna 4" totalsRowFunction="sum" dataDxfId="231" totalsRowDxfId="230"/>
    <tableColumn id="9" xr3:uid="{00000000-0010-0000-0300-000009000000}" name="Ore suplimentare   " totalsRowFunction="sum" dataDxfId="229" totalsRowDxfId="228"/>
    <tableColumn id="10" xr3:uid="{00000000-0010-0000-0300-00000A000000}" name="Săptămâna 5" totalsRowFunction="sum" dataDxfId="227" totalsRowDxfId="226"/>
    <tableColumn id="11" xr3:uid="{00000000-0010-0000-0300-00000B000000}" name="Ore suplimentare    " totalsRowFunction="sum" dataDxfId="225" totalsRowDxfId="224"/>
  </tableColumns>
  <tableStyleInfo name="Lună" showFirstColumn="1" showLastColumn="0" showRowStripes="0" showColumnStripes="0"/>
  <extLst>
    <ext xmlns:x14="http://schemas.microsoft.com/office/spreadsheetml/2009/9/main" uri="{504A1905-F514-4f6f-8877-14C23A59335A}">
      <x14:table altTextSummary="Introduceți orele normale și orele suplimentare din săptămâna 1, 2, 3, 4 și 5 pentru luna aprilie în acest tabel. Totalul orelor săptămânale se calculează automa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Mai" displayName="Mai" ref="B52:L60" totalsRowCount="1" headerRowDxfId="223" dataDxfId="221" totalsRowDxfId="219" headerRowBorderDxfId="222" tableBorderDxfId="220" totalsRowBorderDxfId="218">
  <autoFilter ref="B52:L5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Mai" totalsRowLabel="Totalul orelor săptămânale" dataDxfId="217" totalsRowDxfId="216"/>
    <tableColumn id="2" xr3:uid="{00000000-0010-0000-0400-000002000000}" name="Săptămâna 1" totalsRowFunction="sum" dataDxfId="215" totalsRowDxfId="214"/>
    <tableColumn id="3" xr3:uid="{00000000-0010-0000-0400-000003000000}" name="Ore suplimentare" totalsRowFunction="sum" dataDxfId="213" totalsRowDxfId="212"/>
    <tableColumn id="4" xr3:uid="{00000000-0010-0000-0400-000004000000}" name="Săptămâna 2" totalsRowFunction="sum" dataDxfId="211" totalsRowDxfId="210"/>
    <tableColumn id="5" xr3:uid="{00000000-0010-0000-0400-000005000000}" name="Ore suplimentare " totalsRowFunction="sum" dataDxfId="209" totalsRowDxfId="208"/>
    <tableColumn id="6" xr3:uid="{00000000-0010-0000-0400-000006000000}" name="Săptămâna 3" totalsRowFunction="sum" dataDxfId="207" totalsRowDxfId="206"/>
    <tableColumn id="7" xr3:uid="{00000000-0010-0000-0400-000007000000}" name="Ore suplimentare  " totalsRowFunction="sum" dataDxfId="205" totalsRowDxfId="204"/>
    <tableColumn id="8" xr3:uid="{00000000-0010-0000-0400-000008000000}" name="Săptămâna 4" totalsRowFunction="sum" dataDxfId="203" totalsRowDxfId="202"/>
    <tableColumn id="9" xr3:uid="{00000000-0010-0000-0400-000009000000}" name="Ore suplimentare   " totalsRowFunction="sum" dataDxfId="201" totalsRowDxfId="200"/>
    <tableColumn id="10" xr3:uid="{00000000-0010-0000-0400-00000A000000}" name="Săptămâna 5" totalsRowFunction="sum" dataDxfId="199" totalsRowDxfId="198"/>
    <tableColumn id="11" xr3:uid="{00000000-0010-0000-0400-00000B000000}" name="Ore suplimentare    " totalsRowFunction="sum" dataDxfId="197" totalsRowDxfId="196"/>
  </tableColumns>
  <tableStyleInfo name="Lună" showFirstColumn="1" showLastColumn="0" showRowStripes="0" showColumnStripes="0"/>
  <extLst>
    <ext xmlns:x14="http://schemas.microsoft.com/office/spreadsheetml/2009/9/main" uri="{504A1905-F514-4f6f-8877-14C23A59335A}">
      <x14:table altTextSummary="Introduceți orele normale și orele suplimentare din săptămâna 1, 2, 3, 4 și 5 pentru luna mai în acest tabel. Totalul orelor săptămânale se calculează automa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Iunie" displayName="Iunie" ref="B63:L71" totalsRowCount="1" headerRowDxfId="195" dataDxfId="193" totalsRowDxfId="191" headerRowBorderDxfId="194" tableBorderDxfId="192" totalsRowBorderDxfId="190">
  <autoFilter ref="B63:L7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Iunie" totalsRowLabel="Totalul orelor săptămânale" dataDxfId="189" totalsRowDxfId="188"/>
    <tableColumn id="2" xr3:uid="{00000000-0010-0000-0500-000002000000}" name="Săptămâna 1" totalsRowFunction="sum" dataDxfId="187" totalsRowDxfId="186"/>
    <tableColumn id="3" xr3:uid="{00000000-0010-0000-0500-000003000000}" name="Ore suplimentare" totalsRowFunction="sum" dataDxfId="185" totalsRowDxfId="184"/>
    <tableColumn id="4" xr3:uid="{00000000-0010-0000-0500-000004000000}" name="Săptămâna 2" totalsRowFunction="sum" dataDxfId="183" totalsRowDxfId="182"/>
    <tableColumn id="5" xr3:uid="{00000000-0010-0000-0500-000005000000}" name="Ore suplimentare " totalsRowFunction="sum" dataDxfId="181" totalsRowDxfId="180"/>
    <tableColumn id="6" xr3:uid="{00000000-0010-0000-0500-000006000000}" name="Săptămâna 3" totalsRowFunction="sum" dataDxfId="179" totalsRowDxfId="178"/>
    <tableColumn id="7" xr3:uid="{00000000-0010-0000-0500-000007000000}" name="Ore suplimentare  " totalsRowFunction="sum" dataDxfId="177" totalsRowDxfId="176"/>
    <tableColumn id="8" xr3:uid="{00000000-0010-0000-0500-000008000000}" name="Săptămâna 4" totalsRowFunction="sum" dataDxfId="175" totalsRowDxfId="174"/>
    <tableColumn id="9" xr3:uid="{00000000-0010-0000-0500-000009000000}" name="Ore suplimentare   " totalsRowFunction="sum" dataDxfId="173" totalsRowDxfId="172"/>
    <tableColumn id="10" xr3:uid="{00000000-0010-0000-0500-00000A000000}" name="Săptămâna 5" totalsRowFunction="sum" dataDxfId="171" totalsRowDxfId="170"/>
    <tableColumn id="11" xr3:uid="{00000000-0010-0000-0500-00000B000000}" name="Ore suplimentare    " totalsRowFunction="sum" dataDxfId="169" totalsRowDxfId="168"/>
  </tableColumns>
  <tableStyleInfo name="Lună" showFirstColumn="1" showLastColumn="0" showRowStripes="0" showColumnStripes="0"/>
  <extLst>
    <ext xmlns:x14="http://schemas.microsoft.com/office/spreadsheetml/2009/9/main" uri="{504A1905-F514-4f6f-8877-14C23A59335A}">
      <x14:table altTextSummary="Introduceți orele normale și orele suplimentare din săptămâna 1, 2, 3, 4 și 5 pentru luna iunie în acest tabel. Totalul orelor săptămânale se calculează automa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Iulie" displayName="Iulie" ref="B75:L83" totalsRowCount="1" headerRowDxfId="167" dataDxfId="165" totalsRowDxfId="163" headerRowBorderDxfId="166" tableBorderDxfId="164" totalsRowBorderDxfId="162">
  <autoFilter ref="B75:L82"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Iulie" totalsRowLabel="Totalul orelor săptămânale" dataDxfId="161" totalsRowDxfId="160"/>
    <tableColumn id="2" xr3:uid="{00000000-0010-0000-0600-000002000000}" name="Săptămâna 1" totalsRowFunction="sum" dataDxfId="159" totalsRowDxfId="158"/>
    <tableColumn id="3" xr3:uid="{00000000-0010-0000-0600-000003000000}" name="Ore suplimentare" totalsRowFunction="sum" dataDxfId="157" totalsRowDxfId="156"/>
    <tableColumn id="4" xr3:uid="{00000000-0010-0000-0600-000004000000}" name="Săptămâna 2" totalsRowFunction="sum" dataDxfId="155" totalsRowDxfId="154"/>
    <tableColumn id="5" xr3:uid="{00000000-0010-0000-0600-000005000000}" name="Ore suplimentare " totalsRowFunction="sum" dataDxfId="153" totalsRowDxfId="152"/>
    <tableColumn id="6" xr3:uid="{00000000-0010-0000-0600-000006000000}" name="Săptămâna 3" totalsRowFunction="sum" dataDxfId="151" totalsRowDxfId="150"/>
    <tableColumn id="7" xr3:uid="{00000000-0010-0000-0600-000007000000}" name="Ore suplimentare  " totalsRowFunction="sum" dataDxfId="149" totalsRowDxfId="148"/>
    <tableColumn id="8" xr3:uid="{00000000-0010-0000-0600-000008000000}" name="Săptămâna 4" totalsRowFunction="sum" dataDxfId="147" totalsRowDxfId="146"/>
    <tableColumn id="9" xr3:uid="{00000000-0010-0000-0600-000009000000}" name="Ore suplimentare   " totalsRowFunction="sum" dataDxfId="145" totalsRowDxfId="144"/>
    <tableColumn id="10" xr3:uid="{00000000-0010-0000-0600-00000A000000}" name="Săptămâna 5" totalsRowFunction="sum" dataDxfId="143" totalsRowDxfId="142"/>
    <tableColumn id="11" xr3:uid="{00000000-0010-0000-0600-00000B000000}" name="Ore suplimentare    " totalsRowFunction="sum" dataDxfId="141" totalsRowDxfId="140"/>
  </tableColumns>
  <tableStyleInfo name="Lună" showFirstColumn="1" showLastColumn="0" showRowStripes="0" showColumnStripes="0"/>
  <extLst>
    <ext xmlns:x14="http://schemas.microsoft.com/office/spreadsheetml/2009/9/main" uri="{504A1905-F514-4f6f-8877-14C23A59335A}">
      <x14:table altTextSummary="Introduceți orele normale și orele suplimentare din săptămâna 1, 2, 3, 4 și 5 pentru luna iulie în acest tabel. Totalul orelor săptămânale se calculează automa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August" displayName="August" ref="B86:L94" totalsRowCount="1" headerRowDxfId="139" dataDxfId="137" totalsRowDxfId="135" headerRowBorderDxfId="138" tableBorderDxfId="136" totalsRowBorderDxfId="134">
  <autoFilter ref="B86:L93"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August" totalsRowLabel="Totalul orelor săptămânale" dataDxfId="133" totalsRowDxfId="132"/>
    <tableColumn id="2" xr3:uid="{00000000-0010-0000-0700-000002000000}" name="Săptămâna 1" totalsRowFunction="sum" dataDxfId="131" totalsRowDxfId="130"/>
    <tableColumn id="3" xr3:uid="{00000000-0010-0000-0700-000003000000}" name="Ore suplimentare" totalsRowFunction="sum" dataDxfId="129" totalsRowDxfId="128"/>
    <tableColumn id="4" xr3:uid="{00000000-0010-0000-0700-000004000000}" name="Săptămâna 2" totalsRowFunction="sum" dataDxfId="127" totalsRowDxfId="126"/>
    <tableColumn id="5" xr3:uid="{00000000-0010-0000-0700-000005000000}" name="Ore suplimentare " totalsRowFunction="sum" dataDxfId="125" totalsRowDxfId="124"/>
    <tableColumn id="6" xr3:uid="{00000000-0010-0000-0700-000006000000}" name="Săptămâna 3" totalsRowFunction="sum" dataDxfId="123" totalsRowDxfId="122"/>
    <tableColumn id="7" xr3:uid="{00000000-0010-0000-0700-000007000000}" name="Ore suplimentare  " totalsRowFunction="sum" dataDxfId="121" totalsRowDxfId="120"/>
    <tableColumn id="8" xr3:uid="{00000000-0010-0000-0700-000008000000}" name="Săptămâna 4" totalsRowFunction="sum" dataDxfId="119" totalsRowDxfId="118"/>
    <tableColumn id="9" xr3:uid="{00000000-0010-0000-0700-000009000000}" name="Ore suplimentare   " totalsRowFunction="sum" dataDxfId="117" totalsRowDxfId="116"/>
    <tableColumn id="10" xr3:uid="{00000000-0010-0000-0700-00000A000000}" name="Săptămâna 5" totalsRowFunction="sum" dataDxfId="115" totalsRowDxfId="114"/>
    <tableColumn id="11" xr3:uid="{00000000-0010-0000-0700-00000B000000}" name="Ore suplimentare    " totalsRowFunction="sum" dataDxfId="113" totalsRowDxfId="112"/>
  </tableColumns>
  <tableStyleInfo name="Lună" showFirstColumn="1" showLastColumn="0" showRowStripes="0" showColumnStripes="0"/>
  <extLst>
    <ext xmlns:x14="http://schemas.microsoft.com/office/spreadsheetml/2009/9/main" uri="{504A1905-F514-4f6f-8877-14C23A59335A}">
      <x14:table altTextSummary="Introduceți orele normale și orele suplimentare din săptămâna 1, 2, 3, 4 și 5 pentru luna august în acest tabel. Totalul orelor săptămânale se calculează automa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Septembrie" displayName="Septembrie" ref="B97:L105" totalsRowCount="1" headerRowDxfId="111" dataDxfId="109" totalsRowDxfId="107" headerRowBorderDxfId="110" tableBorderDxfId="108" totalsRowBorderDxfId="106">
  <autoFilter ref="B97:L10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800-000001000000}" name="Septembrie" totalsRowLabel="Totalul orelor săptămânale" dataDxfId="105" totalsRowDxfId="104"/>
    <tableColumn id="2" xr3:uid="{00000000-0010-0000-0800-000002000000}" name="Săptămâna 1" totalsRowFunction="sum" dataDxfId="103" totalsRowDxfId="102"/>
    <tableColumn id="3" xr3:uid="{00000000-0010-0000-0800-000003000000}" name="Ore suplimentare" totalsRowFunction="sum" dataDxfId="101" totalsRowDxfId="100"/>
    <tableColumn id="4" xr3:uid="{00000000-0010-0000-0800-000004000000}" name="Săptămâna 2" totalsRowFunction="sum" dataDxfId="99" totalsRowDxfId="98"/>
    <tableColumn id="5" xr3:uid="{00000000-0010-0000-0800-000005000000}" name="Ore suplimentare " totalsRowFunction="sum" dataDxfId="97" totalsRowDxfId="96"/>
    <tableColumn id="6" xr3:uid="{00000000-0010-0000-0800-000006000000}" name="Săptămâna 3" totalsRowFunction="sum" dataDxfId="95" totalsRowDxfId="94"/>
    <tableColumn id="7" xr3:uid="{00000000-0010-0000-0800-000007000000}" name="Ore suplimentare  " totalsRowFunction="sum" dataDxfId="93" totalsRowDxfId="92"/>
    <tableColumn id="8" xr3:uid="{00000000-0010-0000-0800-000008000000}" name="Săptămâna 4" totalsRowFunction="sum" dataDxfId="91" totalsRowDxfId="90"/>
    <tableColumn id="9" xr3:uid="{00000000-0010-0000-0800-000009000000}" name="Ore suplimentare   " totalsRowFunction="sum" dataDxfId="89" totalsRowDxfId="88"/>
    <tableColumn id="10" xr3:uid="{00000000-0010-0000-0800-00000A000000}" name="Săptămâna 5" totalsRowFunction="sum" dataDxfId="87" totalsRowDxfId="86"/>
    <tableColumn id="11" xr3:uid="{00000000-0010-0000-0800-00000B000000}" name="Ore suplimentare    " totalsRowFunction="sum" dataDxfId="85" totalsRowDxfId="84"/>
  </tableColumns>
  <tableStyleInfo name="Lună" showFirstColumn="1" showLastColumn="0" showRowStripes="0" showColumnStripes="0"/>
  <extLst>
    <ext xmlns:x14="http://schemas.microsoft.com/office/spreadsheetml/2009/9/main" uri="{504A1905-F514-4f6f-8877-14C23A59335A}">
      <x14:table altTextSummary="Introduceți orele normale și orele suplimentare din săptămâna 1, 2, 3, 4 și 5 pentru luna septembrie în acest tabel. Totalul orelor săptămânale se calculează automa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23"/>
  </sheetPr>
  <dimension ref="B1:L140"/>
  <sheetViews>
    <sheetView tabSelected="1" zoomScaleNormal="100" workbookViewId="0"/>
  </sheetViews>
  <sheetFormatPr defaultColWidth="9.140625" defaultRowHeight="12" x14ac:dyDescent="0.2"/>
  <cols>
    <col min="1" max="1" width="3.42578125" style="1" customWidth="1"/>
    <col min="2" max="2" width="23.140625" style="2" bestFit="1" customWidth="1"/>
    <col min="3" max="12" width="18.42578125" style="2" customWidth="1"/>
    <col min="13" max="13" width="2.7109375" style="1" customWidth="1"/>
    <col min="14" max="16384" width="9.140625" style="1"/>
  </cols>
  <sheetData>
    <row r="1" spans="2:12" ht="15.95" customHeight="1" x14ac:dyDescent="0.2">
      <c r="B1" s="27" t="s">
        <v>0</v>
      </c>
      <c r="C1" s="27"/>
      <c r="D1" s="27"/>
      <c r="E1" s="27"/>
      <c r="F1" s="27"/>
      <c r="G1" s="27"/>
      <c r="H1" s="27"/>
      <c r="I1" s="27"/>
      <c r="J1" s="27"/>
      <c r="K1" s="27"/>
      <c r="L1" s="27"/>
    </row>
    <row r="2" spans="2:12" ht="23.25" customHeight="1" x14ac:dyDescent="0.2">
      <c r="B2" s="27"/>
      <c r="C2" s="27"/>
      <c r="D2" s="27"/>
      <c r="E2" s="27"/>
      <c r="F2" s="27"/>
      <c r="G2" s="27"/>
      <c r="H2" s="27"/>
      <c r="I2" s="27"/>
      <c r="J2" s="27"/>
      <c r="K2" s="27"/>
      <c r="L2" s="27"/>
    </row>
    <row r="3" spans="2:12" ht="15.95" customHeight="1" x14ac:dyDescent="0.2">
      <c r="B3" s="2" t="s">
        <v>1</v>
      </c>
      <c r="C3" s="3"/>
      <c r="D3" s="4" t="s">
        <v>36</v>
      </c>
      <c r="E3" s="3"/>
      <c r="G3" s="25" t="s">
        <v>53</v>
      </c>
      <c r="H3" s="25"/>
      <c r="I3" s="26"/>
      <c r="J3" s="26"/>
    </row>
    <row r="4" spans="2:12" ht="15.95" customHeight="1" x14ac:dyDescent="0.2">
      <c r="B4" s="2" t="s">
        <v>2</v>
      </c>
      <c r="C4" s="5"/>
      <c r="D4" s="4" t="s">
        <v>37</v>
      </c>
      <c r="E4" s="5"/>
      <c r="G4" s="1" t="s">
        <v>54</v>
      </c>
      <c r="H4" s="6">
        <f>SUM(C16,C27,C38,C50,C61,C72,C84,C95,C106,C118,C129,C140)</f>
        <v>0</v>
      </c>
      <c r="I4" s="7" t="s">
        <v>57</v>
      </c>
      <c r="J4" s="6">
        <f>SUM(F16,F27,F38,F50,F61,F72,F84,F95,F106,F118,F129,F140)</f>
        <v>0</v>
      </c>
      <c r="K4" s="7" t="s">
        <v>60</v>
      </c>
      <c r="L4" s="6">
        <f>SUM(H4,J4)</f>
        <v>0</v>
      </c>
    </row>
    <row r="5" spans="2:12" ht="6" customHeight="1" x14ac:dyDescent="0.2">
      <c r="L5" s="8"/>
    </row>
    <row r="6" spans="2:12" s="9" customFormat="1" ht="24.95" customHeight="1" x14ac:dyDescent="0.2">
      <c r="B6" s="28" t="s">
        <v>63</v>
      </c>
      <c r="C6" s="28"/>
      <c r="D6" s="28"/>
      <c r="E6" s="28"/>
      <c r="F6" s="28"/>
      <c r="G6" s="28"/>
      <c r="H6" s="28"/>
      <c r="I6" s="28"/>
      <c r="J6" s="28"/>
      <c r="K6" s="28"/>
      <c r="L6" s="28"/>
    </row>
    <row r="7" spans="2:12" ht="15" customHeight="1" x14ac:dyDescent="0.25">
      <c r="B7" s="10" t="s">
        <v>3</v>
      </c>
      <c r="C7" s="11" t="s">
        <v>35</v>
      </c>
      <c r="D7" s="11" t="s">
        <v>38</v>
      </c>
      <c r="E7" s="11" t="s">
        <v>51</v>
      </c>
      <c r="F7" s="11" t="s">
        <v>52</v>
      </c>
      <c r="G7" s="11" t="s">
        <v>55</v>
      </c>
      <c r="H7" s="11" t="s">
        <v>56</v>
      </c>
      <c r="I7" s="11" t="s">
        <v>58</v>
      </c>
      <c r="J7" s="11" t="s">
        <v>59</v>
      </c>
      <c r="K7" s="11" t="s">
        <v>61</v>
      </c>
      <c r="L7" s="12" t="s">
        <v>62</v>
      </c>
    </row>
    <row r="8" spans="2:12" ht="15" customHeight="1" x14ac:dyDescent="0.2">
      <c r="B8" s="13" t="s">
        <v>4</v>
      </c>
      <c r="C8" s="14"/>
      <c r="D8" s="15"/>
      <c r="E8" s="14"/>
      <c r="F8" s="15"/>
      <c r="G8" s="14"/>
      <c r="H8" s="15"/>
      <c r="I8" s="14"/>
      <c r="J8" s="15"/>
      <c r="K8" s="14"/>
      <c r="L8" s="16"/>
    </row>
    <row r="9" spans="2:12" ht="15" customHeight="1" x14ac:dyDescent="0.2">
      <c r="B9" s="13" t="s">
        <v>5</v>
      </c>
      <c r="C9" s="14"/>
      <c r="D9" s="15"/>
      <c r="E9" s="14"/>
      <c r="F9" s="15"/>
      <c r="G9" s="14"/>
      <c r="H9" s="15"/>
      <c r="I9" s="14"/>
      <c r="J9" s="15"/>
      <c r="K9" s="14"/>
      <c r="L9" s="16"/>
    </row>
    <row r="10" spans="2:12" ht="15" customHeight="1" x14ac:dyDescent="0.2">
      <c r="B10" s="13" t="s">
        <v>6</v>
      </c>
      <c r="C10" s="14"/>
      <c r="D10" s="15"/>
      <c r="E10" s="14"/>
      <c r="F10" s="15"/>
      <c r="G10" s="14"/>
      <c r="H10" s="15"/>
      <c r="I10" s="14"/>
      <c r="J10" s="15"/>
      <c r="K10" s="14"/>
      <c r="L10" s="16"/>
    </row>
    <row r="11" spans="2:12" ht="15" customHeight="1" x14ac:dyDescent="0.2">
      <c r="B11" s="13" t="s">
        <v>7</v>
      </c>
      <c r="C11" s="14"/>
      <c r="D11" s="15"/>
      <c r="E11" s="14"/>
      <c r="F11" s="15"/>
      <c r="G11" s="14"/>
      <c r="H11" s="15"/>
      <c r="I11" s="14"/>
      <c r="J11" s="15"/>
      <c r="K11" s="14"/>
      <c r="L11" s="16"/>
    </row>
    <row r="12" spans="2:12" ht="15" customHeight="1" x14ac:dyDescent="0.2">
      <c r="B12" s="13" t="s">
        <v>8</v>
      </c>
      <c r="C12" s="14"/>
      <c r="D12" s="15"/>
      <c r="E12" s="14"/>
      <c r="F12" s="15"/>
      <c r="G12" s="14"/>
      <c r="H12" s="15"/>
      <c r="I12" s="14"/>
      <c r="J12" s="15"/>
      <c r="K12" s="14"/>
      <c r="L12" s="16"/>
    </row>
    <row r="13" spans="2:12" ht="15" customHeight="1" x14ac:dyDescent="0.2">
      <c r="B13" s="13" t="s">
        <v>9</v>
      </c>
      <c r="C13" s="14"/>
      <c r="D13" s="15"/>
      <c r="E13" s="14"/>
      <c r="F13" s="15"/>
      <c r="G13" s="14"/>
      <c r="H13" s="15"/>
      <c r="I13" s="14"/>
      <c r="J13" s="15"/>
      <c r="K13" s="14"/>
      <c r="L13" s="16"/>
    </row>
    <row r="14" spans="2:12" ht="15" customHeight="1" x14ac:dyDescent="0.2">
      <c r="B14" s="13" t="s">
        <v>10</v>
      </c>
      <c r="C14" s="14"/>
      <c r="D14" s="15"/>
      <c r="E14" s="14"/>
      <c r="F14" s="15"/>
      <c r="G14" s="14"/>
      <c r="H14" s="15"/>
      <c r="I14" s="14"/>
      <c r="J14" s="15"/>
      <c r="K14" s="14"/>
      <c r="L14" s="16"/>
    </row>
    <row r="15" spans="2:12" ht="15" customHeight="1" x14ac:dyDescent="0.2">
      <c r="B15" s="17" t="s">
        <v>11</v>
      </c>
      <c r="C15" s="18">
        <f>SUBTOTAL(109,Ianuarie[Săptămâna 1])</f>
        <v>0</v>
      </c>
      <c r="D15" s="19">
        <f>SUBTOTAL(109,Ianuarie[Ore suplimentare])</f>
        <v>0</v>
      </c>
      <c r="E15" s="18">
        <f>SUBTOTAL(109,Ianuarie[Săptămâna 2])</f>
        <v>0</v>
      </c>
      <c r="F15" s="19">
        <f>SUBTOTAL(109,Ianuarie[[Ore suplimentare ]])</f>
        <v>0</v>
      </c>
      <c r="G15" s="18">
        <f>SUBTOTAL(109,Ianuarie[Săptămâna 3])</f>
        <v>0</v>
      </c>
      <c r="H15" s="19">
        <f>SUBTOTAL(109,Ianuarie[[Ore suplimentare  ]])</f>
        <v>0</v>
      </c>
      <c r="I15" s="18">
        <f>SUBTOTAL(109,Ianuarie[Săptămâna 4])</f>
        <v>0</v>
      </c>
      <c r="J15" s="19">
        <f>SUBTOTAL(109,Ianuarie[[Ore suplimentare   ]])</f>
        <v>0</v>
      </c>
      <c r="K15" s="18">
        <f>SUBTOTAL(109,Ianuarie[Săptămâna 5])</f>
        <v>0</v>
      </c>
      <c r="L15" s="20">
        <f>SUBTOTAL(109,Ianuarie[[Ore suplimentare    ]])</f>
        <v>0</v>
      </c>
    </row>
    <row r="16" spans="2:12" ht="15" customHeight="1" x14ac:dyDescent="0.2">
      <c r="B16" s="21" t="s">
        <v>12</v>
      </c>
      <c r="C16" s="22">
        <f>SUM(Ianuarie[[#Totals],[Săptămâna 1]],Ianuarie[[#Totals],[Săptămâna 2]],Ianuarie[[#Totals],[Săptămâna 3]],Ianuarie[[#Totals],[Săptămâna 4]],Ianuarie[[#Totals],[Săptămâna 5]])</f>
        <v>0</v>
      </c>
      <c r="D16" s="24" t="s">
        <v>39</v>
      </c>
      <c r="E16" s="24"/>
      <c r="F16" s="22">
        <f>SUM(Ianuarie[[#Totals],[Ore suplimentare]],Ianuarie[[#Totals],[Ore suplimentare ]],Ianuarie[[#Totals],[Ore suplimentare  ]],Ianuarie[[#Totals],[Ore suplimentare   ]],Ianuarie[[#Totals],[Ore suplimentare    ]])</f>
        <v>0</v>
      </c>
    </row>
    <row r="17" spans="2:12" ht="9" customHeight="1" x14ac:dyDescent="0.2"/>
    <row r="18" spans="2:12" ht="15" customHeight="1" x14ac:dyDescent="0.25">
      <c r="B18" s="10" t="s">
        <v>13</v>
      </c>
      <c r="C18" s="11" t="s">
        <v>35</v>
      </c>
      <c r="D18" s="11" t="s">
        <v>38</v>
      </c>
      <c r="E18" s="11" t="s">
        <v>51</v>
      </c>
      <c r="F18" s="11" t="s">
        <v>52</v>
      </c>
      <c r="G18" s="11" t="s">
        <v>55</v>
      </c>
      <c r="H18" s="11" t="s">
        <v>56</v>
      </c>
      <c r="I18" s="11" t="s">
        <v>58</v>
      </c>
      <c r="J18" s="11" t="s">
        <v>59</v>
      </c>
      <c r="K18" s="11" t="s">
        <v>61</v>
      </c>
      <c r="L18" s="12" t="s">
        <v>62</v>
      </c>
    </row>
    <row r="19" spans="2:12" ht="15" customHeight="1" x14ac:dyDescent="0.2">
      <c r="B19" s="13" t="s">
        <v>4</v>
      </c>
      <c r="C19" s="14"/>
      <c r="D19" s="15"/>
      <c r="E19" s="14"/>
      <c r="F19" s="15"/>
      <c r="G19" s="14"/>
      <c r="H19" s="15"/>
      <c r="I19" s="14"/>
      <c r="J19" s="15"/>
      <c r="K19" s="14"/>
      <c r="L19" s="16"/>
    </row>
    <row r="20" spans="2:12" ht="15" customHeight="1" x14ac:dyDescent="0.2">
      <c r="B20" s="13" t="s">
        <v>5</v>
      </c>
      <c r="C20" s="14"/>
      <c r="D20" s="15"/>
      <c r="E20" s="14"/>
      <c r="F20" s="15"/>
      <c r="G20" s="14"/>
      <c r="H20" s="15"/>
      <c r="I20" s="14"/>
      <c r="J20" s="15"/>
      <c r="K20" s="14"/>
      <c r="L20" s="16"/>
    </row>
    <row r="21" spans="2:12" ht="15" customHeight="1" x14ac:dyDescent="0.2">
      <c r="B21" s="13" t="s">
        <v>6</v>
      </c>
      <c r="C21" s="14"/>
      <c r="D21" s="15"/>
      <c r="E21" s="14"/>
      <c r="F21" s="15"/>
      <c r="G21" s="14"/>
      <c r="H21" s="15"/>
      <c r="I21" s="14"/>
      <c r="J21" s="15"/>
      <c r="K21" s="14"/>
      <c r="L21" s="16"/>
    </row>
    <row r="22" spans="2:12" ht="15" customHeight="1" x14ac:dyDescent="0.2">
      <c r="B22" s="13" t="s">
        <v>7</v>
      </c>
      <c r="C22" s="14"/>
      <c r="D22" s="15"/>
      <c r="E22" s="14"/>
      <c r="F22" s="15"/>
      <c r="G22" s="14"/>
      <c r="H22" s="15"/>
      <c r="I22" s="14"/>
      <c r="J22" s="15"/>
      <c r="K22" s="14"/>
      <c r="L22" s="16"/>
    </row>
    <row r="23" spans="2:12" ht="15" customHeight="1" x14ac:dyDescent="0.2">
      <c r="B23" s="13" t="s">
        <v>8</v>
      </c>
      <c r="C23" s="14"/>
      <c r="D23" s="15"/>
      <c r="E23" s="14"/>
      <c r="F23" s="15"/>
      <c r="G23" s="14"/>
      <c r="H23" s="15"/>
      <c r="I23" s="14"/>
      <c r="J23" s="15"/>
      <c r="K23" s="14"/>
      <c r="L23" s="16"/>
    </row>
    <row r="24" spans="2:12" ht="15" customHeight="1" x14ac:dyDescent="0.2">
      <c r="B24" s="13" t="s">
        <v>9</v>
      </c>
      <c r="C24" s="14"/>
      <c r="D24" s="15"/>
      <c r="E24" s="14"/>
      <c r="F24" s="15"/>
      <c r="G24" s="14"/>
      <c r="H24" s="15"/>
      <c r="I24" s="14"/>
      <c r="J24" s="15"/>
      <c r="K24" s="14"/>
      <c r="L24" s="16"/>
    </row>
    <row r="25" spans="2:12" ht="15" customHeight="1" x14ac:dyDescent="0.2">
      <c r="B25" s="13" t="s">
        <v>10</v>
      </c>
      <c r="C25" s="14"/>
      <c r="D25" s="15"/>
      <c r="E25" s="14"/>
      <c r="F25" s="15"/>
      <c r="G25" s="14"/>
      <c r="H25" s="15"/>
      <c r="I25" s="14"/>
      <c r="J25" s="15"/>
      <c r="K25" s="14"/>
      <c r="L25" s="16"/>
    </row>
    <row r="26" spans="2:12" ht="15" customHeight="1" x14ac:dyDescent="0.2">
      <c r="B26" s="17" t="s">
        <v>11</v>
      </c>
      <c r="C26" s="18">
        <f>SUBTOTAL(109,Februarie[Săptămâna 1])</f>
        <v>0</v>
      </c>
      <c r="D26" s="19">
        <f>SUBTOTAL(109,Februarie[Ore suplimentare])</f>
        <v>0</v>
      </c>
      <c r="E26" s="18">
        <f>SUBTOTAL(109,Februarie[Săptămâna 2])</f>
        <v>0</v>
      </c>
      <c r="F26" s="19">
        <f>SUBTOTAL(109,Februarie[[Ore suplimentare ]])</f>
        <v>0</v>
      </c>
      <c r="G26" s="18">
        <f>SUBTOTAL(109,Februarie[Săptămâna 3])</f>
        <v>0</v>
      </c>
      <c r="H26" s="19">
        <f>SUBTOTAL(109,Februarie[[Ore suplimentare  ]])</f>
        <v>0</v>
      </c>
      <c r="I26" s="18">
        <f>SUBTOTAL(109,Februarie[Săptămâna 4])</f>
        <v>0</v>
      </c>
      <c r="J26" s="19">
        <f>SUBTOTAL(109,Februarie[[Ore suplimentare   ]])</f>
        <v>0</v>
      </c>
      <c r="K26" s="18">
        <f>SUBTOTAL(109,Februarie[Săptămâna 5])</f>
        <v>0</v>
      </c>
      <c r="L26" s="20">
        <f>SUBTOTAL(109,Februarie[[Ore suplimentare    ]])</f>
        <v>0</v>
      </c>
    </row>
    <row r="27" spans="2:12" ht="15" customHeight="1" x14ac:dyDescent="0.2">
      <c r="B27" s="21" t="s">
        <v>14</v>
      </c>
      <c r="C27" s="22">
        <f>SUM(Februarie[[#Totals],[Săptămâna 1]],Februarie[[#Totals],[Săptămâna 2]],Februarie[[#Totals],[Săptămâna 3]],Februarie[[#Totals],[Săptămâna 4]],Februarie[[#Totals],[Săptămâna 5]])</f>
        <v>0</v>
      </c>
      <c r="D27" s="24" t="s">
        <v>40</v>
      </c>
      <c r="E27" s="24"/>
      <c r="F27" s="22">
        <f>SUM(Februarie[[#Totals],[Ore suplimentare]],Februarie[[#Totals],[Ore suplimentare ]],Februarie[[#Totals],[Ore suplimentare  ]],Februarie[[#Totals],[Ore suplimentare   ]],Februarie[[#Totals],[Ore suplimentare    ]])</f>
        <v>0</v>
      </c>
    </row>
    <row r="28" spans="2:12" ht="9" customHeight="1" x14ac:dyDescent="0.2"/>
    <row r="29" spans="2:12" ht="15" customHeight="1" x14ac:dyDescent="0.25">
      <c r="B29" s="10" t="s">
        <v>15</v>
      </c>
      <c r="C29" s="11" t="s">
        <v>35</v>
      </c>
      <c r="D29" s="11" t="s">
        <v>38</v>
      </c>
      <c r="E29" s="11" t="s">
        <v>51</v>
      </c>
      <c r="F29" s="11" t="s">
        <v>52</v>
      </c>
      <c r="G29" s="11" t="s">
        <v>55</v>
      </c>
      <c r="H29" s="11" t="s">
        <v>56</v>
      </c>
      <c r="I29" s="11" t="s">
        <v>58</v>
      </c>
      <c r="J29" s="11" t="s">
        <v>59</v>
      </c>
      <c r="K29" s="11" t="s">
        <v>61</v>
      </c>
      <c r="L29" s="12" t="s">
        <v>62</v>
      </c>
    </row>
    <row r="30" spans="2:12" ht="15" customHeight="1" x14ac:dyDescent="0.2">
      <c r="B30" s="13" t="s">
        <v>4</v>
      </c>
      <c r="C30" s="14"/>
      <c r="D30" s="15"/>
      <c r="E30" s="14"/>
      <c r="F30" s="15"/>
      <c r="G30" s="14"/>
      <c r="H30" s="15"/>
      <c r="I30" s="14"/>
      <c r="J30" s="15"/>
      <c r="K30" s="14"/>
      <c r="L30" s="16"/>
    </row>
    <row r="31" spans="2:12" ht="15" customHeight="1" x14ac:dyDescent="0.2">
      <c r="B31" s="13" t="s">
        <v>5</v>
      </c>
      <c r="C31" s="14"/>
      <c r="D31" s="15"/>
      <c r="E31" s="14"/>
      <c r="F31" s="15"/>
      <c r="G31" s="14"/>
      <c r="H31" s="15"/>
      <c r="I31" s="14"/>
      <c r="J31" s="15"/>
      <c r="K31" s="14"/>
      <c r="L31" s="16"/>
    </row>
    <row r="32" spans="2:12" ht="15" customHeight="1" x14ac:dyDescent="0.2">
      <c r="B32" s="13" t="s">
        <v>6</v>
      </c>
      <c r="C32" s="14"/>
      <c r="D32" s="15"/>
      <c r="E32" s="14"/>
      <c r="F32" s="15"/>
      <c r="G32" s="14"/>
      <c r="H32" s="15"/>
      <c r="I32" s="14"/>
      <c r="J32" s="15"/>
      <c r="K32" s="14"/>
      <c r="L32" s="16"/>
    </row>
    <row r="33" spans="2:12" ht="15" customHeight="1" x14ac:dyDescent="0.2">
      <c r="B33" s="13" t="s">
        <v>7</v>
      </c>
      <c r="C33" s="14"/>
      <c r="D33" s="15"/>
      <c r="E33" s="14"/>
      <c r="F33" s="15"/>
      <c r="G33" s="14"/>
      <c r="H33" s="15"/>
      <c r="I33" s="14"/>
      <c r="J33" s="15"/>
      <c r="K33" s="14"/>
      <c r="L33" s="16"/>
    </row>
    <row r="34" spans="2:12" ht="15" customHeight="1" x14ac:dyDescent="0.2">
      <c r="B34" s="13" t="s">
        <v>8</v>
      </c>
      <c r="C34" s="14"/>
      <c r="D34" s="15"/>
      <c r="E34" s="14"/>
      <c r="F34" s="15"/>
      <c r="G34" s="14"/>
      <c r="H34" s="15"/>
      <c r="I34" s="14"/>
      <c r="J34" s="15"/>
      <c r="K34" s="14"/>
      <c r="L34" s="16"/>
    </row>
    <row r="35" spans="2:12" ht="15" customHeight="1" x14ac:dyDescent="0.2">
      <c r="B35" s="13" t="s">
        <v>9</v>
      </c>
      <c r="C35" s="14"/>
      <c r="D35" s="15"/>
      <c r="E35" s="14"/>
      <c r="F35" s="15"/>
      <c r="G35" s="14"/>
      <c r="H35" s="15"/>
      <c r="I35" s="14"/>
      <c r="J35" s="15"/>
      <c r="K35" s="14"/>
      <c r="L35" s="16"/>
    </row>
    <row r="36" spans="2:12" ht="15" customHeight="1" x14ac:dyDescent="0.2">
      <c r="B36" s="13" t="s">
        <v>10</v>
      </c>
      <c r="C36" s="14"/>
      <c r="D36" s="15"/>
      <c r="E36" s="14"/>
      <c r="F36" s="15"/>
      <c r="G36" s="14"/>
      <c r="H36" s="15"/>
      <c r="I36" s="14"/>
      <c r="J36" s="15"/>
      <c r="K36" s="14"/>
      <c r="L36" s="16"/>
    </row>
    <row r="37" spans="2:12" ht="15" customHeight="1" x14ac:dyDescent="0.2">
      <c r="B37" s="17" t="s">
        <v>11</v>
      </c>
      <c r="C37" s="18">
        <f>SUBTOTAL(109,Martie[Săptămâna 1])</f>
        <v>0</v>
      </c>
      <c r="D37" s="19">
        <f>SUBTOTAL(109,Martie[Ore suplimentare])</f>
        <v>0</v>
      </c>
      <c r="E37" s="18">
        <f>SUBTOTAL(109,Martie[Săptămâna 2])</f>
        <v>0</v>
      </c>
      <c r="F37" s="19">
        <f>SUBTOTAL(109,Martie[[Ore suplimentare ]])</f>
        <v>0</v>
      </c>
      <c r="G37" s="18">
        <f>SUBTOTAL(109,Martie[Săptămâna 3])</f>
        <v>0</v>
      </c>
      <c r="H37" s="19">
        <f>SUBTOTAL(109,Martie[[Ore suplimentare  ]])</f>
        <v>0</v>
      </c>
      <c r="I37" s="18">
        <f>SUBTOTAL(109,Martie[Săptămâna 4])</f>
        <v>0</v>
      </c>
      <c r="J37" s="19">
        <f>SUBTOTAL(109,Martie[[Ore suplimentare   ]])</f>
        <v>0</v>
      </c>
      <c r="K37" s="18">
        <f>SUBTOTAL(109,Martie[Săptămâna 5])</f>
        <v>0</v>
      </c>
      <c r="L37" s="20">
        <f>SUBTOTAL(109,Martie[[Ore suplimentare    ]])</f>
        <v>0</v>
      </c>
    </row>
    <row r="38" spans="2:12" ht="15" customHeight="1" x14ac:dyDescent="0.2">
      <c r="B38" s="21" t="s">
        <v>16</v>
      </c>
      <c r="C38" s="22">
        <f>SUM(Martie[[#Totals],[Săptămâna 1]],Martie[[#Totals],[Săptămâna 2]],Martie[[#Totals],[Săptămâna 3]],Martie[[#Totals],[Săptămâna 4]],Martie[[#Totals],[Săptămâna 5]])</f>
        <v>0</v>
      </c>
      <c r="D38" s="24" t="s">
        <v>41</v>
      </c>
      <c r="E38" s="24"/>
      <c r="F38" s="22">
        <f>SUM(Martie[[#Totals],[Ore suplimentare]],Martie[[#Totals],[Ore suplimentare ]],Martie[[#Totals],[Ore suplimentare  ]],Martie[[#Totals],[Ore suplimentare   ]],Martie[[#Totals],[Ore suplimentare    ]])</f>
        <v>0</v>
      </c>
    </row>
    <row r="39" spans="2:12" ht="9" customHeight="1" x14ac:dyDescent="0.2"/>
    <row r="40" spans="2:12" s="23" customFormat="1" ht="24.95" customHeight="1" x14ac:dyDescent="0.2">
      <c r="B40" s="28" t="s">
        <v>64</v>
      </c>
      <c r="C40" s="28"/>
      <c r="D40" s="28"/>
      <c r="E40" s="28"/>
      <c r="F40" s="28"/>
      <c r="G40" s="28"/>
      <c r="H40" s="28"/>
      <c r="I40" s="28"/>
      <c r="J40" s="28"/>
      <c r="K40" s="28"/>
      <c r="L40" s="28"/>
    </row>
    <row r="41" spans="2:12" ht="15" customHeight="1" x14ac:dyDescent="0.25">
      <c r="B41" s="10" t="s">
        <v>17</v>
      </c>
      <c r="C41" s="11" t="s">
        <v>35</v>
      </c>
      <c r="D41" s="11" t="s">
        <v>38</v>
      </c>
      <c r="E41" s="11" t="s">
        <v>51</v>
      </c>
      <c r="F41" s="11" t="s">
        <v>52</v>
      </c>
      <c r="G41" s="11" t="s">
        <v>55</v>
      </c>
      <c r="H41" s="11" t="s">
        <v>56</v>
      </c>
      <c r="I41" s="11" t="s">
        <v>58</v>
      </c>
      <c r="J41" s="11" t="s">
        <v>59</v>
      </c>
      <c r="K41" s="11" t="s">
        <v>61</v>
      </c>
      <c r="L41" s="12" t="s">
        <v>62</v>
      </c>
    </row>
    <row r="42" spans="2:12" ht="15" customHeight="1" x14ac:dyDescent="0.2">
      <c r="B42" s="13" t="s">
        <v>4</v>
      </c>
      <c r="C42" s="14"/>
      <c r="D42" s="15"/>
      <c r="E42" s="14"/>
      <c r="F42" s="15"/>
      <c r="G42" s="14"/>
      <c r="H42" s="15"/>
      <c r="I42" s="14"/>
      <c r="J42" s="15"/>
      <c r="K42" s="14"/>
      <c r="L42" s="16"/>
    </row>
    <row r="43" spans="2:12" ht="15" customHeight="1" x14ac:dyDescent="0.2">
      <c r="B43" s="13" t="s">
        <v>5</v>
      </c>
      <c r="C43" s="14"/>
      <c r="D43" s="15"/>
      <c r="E43" s="14"/>
      <c r="F43" s="15"/>
      <c r="G43" s="14"/>
      <c r="H43" s="15"/>
      <c r="I43" s="14"/>
      <c r="J43" s="15"/>
      <c r="K43" s="14"/>
      <c r="L43" s="16"/>
    </row>
    <row r="44" spans="2:12" ht="15" customHeight="1" x14ac:dyDescent="0.2">
      <c r="B44" s="13" t="s">
        <v>6</v>
      </c>
      <c r="C44" s="14"/>
      <c r="D44" s="15"/>
      <c r="E44" s="14"/>
      <c r="F44" s="15"/>
      <c r="G44" s="14"/>
      <c r="H44" s="15"/>
      <c r="I44" s="14"/>
      <c r="J44" s="15"/>
      <c r="K44" s="14"/>
      <c r="L44" s="16"/>
    </row>
    <row r="45" spans="2:12" ht="15" customHeight="1" x14ac:dyDescent="0.2">
      <c r="B45" s="13" t="s">
        <v>7</v>
      </c>
      <c r="C45" s="14"/>
      <c r="D45" s="15"/>
      <c r="E45" s="14"/>
      <c r="F45" s="15"/>
      <c r="G45" s="14"/>
      <c r="H45" s="15"/>
      <c r="I45" s="14"/>
      <c r="J45" s="15"/>
      <c r="K45" s="14"/>
      <c r="L45" s="16"/>
    </row>
    <row r="46" spans="2:12" ht="15" customHeight="1" x14ac:dyDescent="0.2">
      <c r="B46" s="13" t="s">
        <v>8</v>
      </c>
      <c r="C46" s="14"/>
      <c r="D46" s="15"/>
      <c r="E46" s="14"/>
      <c r="F46" s="15"/>
      <c r="G46" s="14"/>
      <c r="H46" s="15"/>
      <c r="I46" s="14"/>
      <c r="J46" s="15"/>
      <c r="K46" s="14"/>
      <c r="L46" s="16"/>
    </row>
    <row r="47" spans="2:12" ht="15" customHeight="1" x14ac:dyDescent="0.2">
      <c r="B47" s="13" t="s">
        <v>9</v>
      </c>
      <c r="C47" s="14"/>
      <c r="D47" s="15"/>
      <c r="E47" s="14"/>
      <c r="F47" s="15"/>
      <c r="G47" s="14"/>
      <c r="H47" s="15"/>
      <c r="I47" s="14"/>
      <c r="J47" s="15"/>
      <c r="K47" s="14"/>
      <c r="L47" s="16"/>
    </row>
    <row r="48" spans="2:12" ht="15" customHeight="1" x14ac:dyDescent="0.2">
      <c r="B48" s="13" t="s">
        <v>10</v>
      </c>
      <c r="C48" s="14"/>
      <c r="D48" s="15"/>
      <c r="E48" s="14"/>
      <c r="F48" s="15"/>
      <c r="G48" s="14"/>
      <c r="H48" s="15"/>
      <c r="I48" s="14"/>
      <c r="J48" s="15"/>
      <c r="K48" s="14"/>
      <c r="L48" s="16"/>
    </row>
    <row r="49" spans="2:12" ht="15" customHeight="1" x14ac:dyDescent="0.2">
      <c r="B49" s="17" t="s">
        <v>11</v>
      </c>
      <c r="C49" s="18">
        <f>SUBTOTAL(109,Aprilie[Săptămâna 1])</f>
        <v>0</v>
      </c>
      <c r="D49" s="19">
        <f>SUBTOTAL(109,Aprilie[Ore suplimentare])</f>
        <v>0</v>
      </c>
      <c r="E49" s="18">
        <f>SUBTOTAL(109,Aprilie[Săptămâna 2])</f>
        <v>0</v>
      </c>
      <c r="F49" s="19">
        <f>SUBTOTAL(109,Aprilie[[Ore suplimentare ]])</f>
        <v>0</v>
      </c>
      <c r="G49" s="18">
        <f>SUBTOTAL(109,Aprilie[Săptămâna 3])</f>
        <v>0</v>
      </c>
      <c r="H49" s="19">
        <f>SUBTOTAL(109,Aprilie[[Ore suplimentare  ]])</f>
        <v>0</v>
      </c>
      <c r="I49" s="18">
        <f>SUBTOTAL(109,Aprilie[Săptămâna 4])</f>
        <v>0</v>
      </c>
      <c r="J49" s="19">
        <f>SUBTOTAL(109,Aprilie[[Ore suplimentare   ]])</f>
        <v>0</v>
      </c>
      <c r="K49" s="18">
        <f>SUBTOTAL(109,Aprilie[Săptămâna 5])</f>
        <v>0</v>
      </c>
      <c r="L49" s="20">
        <f>SUBTOTAL(109,Aprilie[[Ore suplimentare    ]])</f>
        <v>0</v>
      </c>
    </row>
    <row r="50" spans="2:12" ht="15" customHeight="1" x14ac:dyDescent="0.2">
      <c r="B50" s="21" t="s">
        <v>18</v>
      </c>
      <c r="C50" s="22">
        <f>SUM(Aprilie[[#Totals],[Săptămâna 1]],Aprilie[[#Totals],[Săptămâna 2]],Aprilie[[#Totals],[Săptămâna 3]],Aprilie[[#Totals],[Săptămâna 4]],Aprilie[[#Totals],[Săptămâna 5]])</f>
        <v>0</v>
      </c>
      <c r="D50" s="24" t="s">
        <v>42</v>
      </c>
      <c r="E50" s="24"/>
      <c r="F50" s="22">
        <f>SUM(Aprilie[[#Totals],[Ore suplimentare]],Aprilie[[#Totals],[Ore suplimentare ]],Aprilie[[#Totals],[Ore suplimentare  ]],Aprilie[[#Totals],[Ore suplimentare   ]],Aprilie[[#Totals],[Ore suplimentare    ]])</f>
        <v>0</v>
      </c>
    </row>
    <row r="51" spans="2:12" ht="9" customHeight="1" x14ac:dyDescent="0.2"/>
    <row r="52" spans="2:12" ht="15" customHeight="1" x14ac:dyDescent="0.25">
      <c r="B52" s="10" t="s">
        <v>19</v>
      </c>
      <c r="C52" s="11" t="s">
        <v>35</v>
      </c>
      <c r="D52" s="11" t="s">
        <v>38</v>
      </c>
      <c r="E52" s="11" t="s">
        <v>51</v>
      </c>
      <c r="F52" s="11" t="s">
        <v>52</v>
      </c>
      <c r="G52" s="11" t="s">
        <v>55</v>
      </c>
      <c r="H52" s="11" t="s">
        <v>56</v>
      </c>
      <c r="I52" s="11" t="s">
        <v>58</v>
      </c>
      <c r="J52" s="11" t="s">
        <v>59</v>
      </c>
      <c r="K52" s="11" t="s">
        <v>61</v>
      </c>
      <c r="L52" s="12" t="s">
        <v>62</v>
      </c>
    </row>
    <row r="53" spans="2:12" ht="15" customHeight="1" x14ac:dyDescent="0.2">
      <c r="B53" s="13" t="s">
        <v>4</v>
      </c>
      <c r="C53" s="14"/>
      <c r="D53" s="15"/>
      <c r="E53" s="14"/>
      <c r="F53" s="15"/>
      <c r="G53" s="14"/>
      <c r="H53" s="15"/>
      <c r="I53" s="14"/>
      <c r="J53" s="15"/>
      <c r="K53" s="14"/>
      <c r="L53" s="16"/>
    </row>
    <row r="54" spans="2:12" ht="15" customHeight="1" x14ac:dyDescent="0.2">
      <c r="B54" s="13" t="s">
        <v>5</v>
      </c>
      <c r="C54" s="14"/>
      <c r="D54" s="15"/>
      <c r="E54" s="14"/>
      <c r="F54" s="15"/>
      <c r="G54" s="14"/>
      <c r="H54" s="15"/>
      <c r="I54" s="14"/>
      <c r="J54" s="15"/>
      <c r="K54" s="14"/>
      <c r="L54" s="16"/>
    </row>
    <row r="55" spans="2:12" ht="15" customHeight="1" x14ac:dyDescent="0.2">
      <c r="B55" s="13" t="s">
        <v>6</v>
      </c>
      <c r="C55" s="14"/>
      <c r="D55" s="15"/>
      <c r="E55" s="14"/>
      <c r="F55" s="15"/>
      <c r="G55" s="14"/>
      <c r="H55" s="15"/>
      <c r="I55" s="14"/>
      <c r="J55" s="15"/>
      <c r="K55" s="14"/>
      <c r="L55" s="16"/>
    </row>
    <row r="56" spans="2:12" ht="15" customHeight="1" x14ac:dyDescent="0.2">
      <c r="B56" s="13" t="s">
        <v>7</v>
      </c>
      <c r="C56" s="14"/>
      <c r="D56" s="15"/>
      <c r="E56" s="14"/>
      <c r="F56" s="15"/>
      <c r="G56" s="14"/>
      <c r="H56" s="15"/>
      <c r="I56" s="14"/>
      <c r="J56" s="15"/>
      <c r="K56" s="14"/>
      <c r="L56" s="16"/>
    </row>
    <row r="57" spans="2:12" ht="15" customHeight="1" x14ac:dyDescent="0.2">
      <c r="B57" s="13" t="s">
        <v>8</v>
      </c>
      <c r="C57" s="14"/>
      <c r="D57" s="15"/>
      <c r="E57" s="14"/>
      <c r="F57" s="15"/>
      <c r="G57" s="14"/>
      <c r="H57" s="15"/>
      <c r="I57" s="14"/>
      <c r="J57" s="15"/>
      <c r="K57" s="14"/>
      <c r="L57" s="16"/>
    </row>
    <row r="58" spans="2:12" ht="15" customHeight="1" x14ac:dyDescent="0.2">
      <c r="B58" s="13" t="s">
        <v>9</v>
      </c>
      <c r="C58" s="14"/>
      <c r="D58" s="15"/>
      <c r="E58" s="14"/>
      <c r="F58" s="15"/>
      <c r="G58" s="14"/>
      <c r="H58" s="15"/>
      <c r="I58" s="14"/>
      <c r="J58" s="15"/>
      <c r="K58" s="14"/>
      <c r="L58" s="16"/>
    </row>
    <row r="59" spans="2:12" ht="15" customHeight="1" x14ac:dyDescent="0.2">
      <c r="B59" s="13" t="s">
        <v>10</v>
      </c>
      <c r="C59" s="14"/>
      <c r="D59" s="15"/>
      <c r="E59" s="14"/>
      <c r="F59" s="15"/>
      <c r="G59" s="14"/>
      <c r="H59" s="15"/>
      <c r="I59" s="14"/>
      <c r="J59" s="15"/>
      <c r="K59" s="14"/>
      <c r="L59" s="16"/>
    </row>
    <row r="60" spans="2:12" ht="15" customHeight="1" x14ac:dyDescent="0.2">
      <c r="B60" s="17" t="s">
        <v>11</v>
      </c>
      <c r="C60" s="18">
        <f>SUBTOTAL(109,Mai[Săptămâna 1])</f>
        <v>0</v>
      </c>
      <c r="D60" s="19">
        <f>SUBTOTAL(109,Mai[Ore suplimentare])</f>
        <v>0</v>
      </c>
      <c r="E60" s="18">
        <f>SUBTOTAL(109,Mai[Săptămâna 2])</f>
        <v>0</v>
      </c>
      <c r="F60" s="19">
        <f>SUBTOTAL(109,Mai[[Ore suplimentare ]])</f>
        <v>0</v>
      </c>
      <c r="G60" s="18">
        <f>SUBTOTAL(109,Mai[Săptămâna 3])</f>
        <v>0</v>
      </c>
      <c r="H60" s="19">
        <f>SUBTOTAL(109,Mai[[Ore suplimentare  ]])</f>
        <v>0</v>
      </c>
      <c r="I60" s="18">
        <f>SUBTOTAL(109,Mai[Săptămâna 4])</f>
        <v>0</v>
      </c>
      <c r="J60" s="19">
        <f>SUBTOTAL(109,Mai[[Ore suplimentare   ]])</f>
        <v>0</v>
      </c>
      <c r="K60" s="18">
        <f>SUBTOTAL(109,Mai[Săptămâna 5])</f>
        <v>0</v>
      </c>
      <c r="L60" s="20">
        <f>SUBTOTAL(109,Mai[[Ore suplimentare    ]])</f>
        <v>0</v>
      </c>
    </row>
    <row r="61" spans="2:12" ht="15" customHeight="1" x14ac:dyDescent="0.2">
      <c r="B61" s="21" t="s">
        <v>20</v>
      </c>
      <c r="C61" s="22">
        <f>SUM(Mai[[#Totals],[Săptămâna 1]],Mai[[#Totals],[Săptămâna 2]],Mai[[#Totals],[Săptămâna 3]],Mai[[#Totals],[Săptămâna 4]],Mai[[#Totals],[Săptămâna 5]])</f>
        <v>0</v>
      </c>
      <c r="D61" s="24" t="s">
        <v>43</v>
      </c>
      <c r="E61" s="24"/>
      <c r="F61" s="22">
        <f>SUM(Mai[[#Totals],[Ore suplimentare]],Mai[[#Totals],[Ore suplimentare ]],Mai[[#Totals],[Ore suplimentare  ]],Mai[[#Totals],[Ore suplimentare   ]],Mai[[#Totals],[Ore suplimentare    ]])</f>
        <v>0</v>
      </c>
    </row>
    <row r="62" spans="2:12" ht="9" customHeight="1" x14ac:dyDescent="0.2"/>
    <row r="63" spans="2:12" ht="15" customHeight="1" x14ac:dyDescent="0.25">
      <c r="B63" s="10" t="s">
        <v>21</v>
      </c>
      <c r="C63" s="11" t="s">
        <v>35</v>
      </c>
      <c r="D63" s="11" t="s">
        <v>38</v>
      </c>
      <c r="E63" s="11" t="s">
        <v>51</v>
      </c>
      <c r="F63" s="11" t="s">
        <v>52</v>
      </c>
      <c r="G63" s="11" t="s">
        <v>55</v>
      </c>
      <c r="H63" s="11" t="s">
        <v>56</v>
      </c>
      <c r="I63" s="11" t="s">
        <v>58</v>
      </c>
      <c r="J63" s="11" t="s">
        <v>59</v>
      </c>
      <c r="K63" s="11" t="s">
        <v>61</v>
      </c>
      <c r="L63" s="12" t="s">
        <v>62</v>
      </c>
    </row>
    <row r="64" spans="2:12" ht="15" customHeight="1" x14ac:dyDescent="0.2">
      <c r="B64" s="13" t="s">
        <v>4</v>
      </c>
      <c r="C64" s="14"/>
      <c r="D64" s="15"/>
      <c r="E64" s="14"/>
      <c r="F64" s="15"/>
      <c r="G64" s="14"/>
      <c r="H64" s="15"/>
      <c r="I64" s="14"/>
      <c r="J64" s="15"/>
      <c r="K64" s="14"/>
      <c r="L64" s="16"/>
    </row>
    <row r="65" spans="2:12" ht="15" customHeight="1" x14ac:dyDescent="0.2">
      <c r="B65" s="13" t="s">
        <v>5</v>
      </c>
      <c r="C65" s="14"/>
      <c r="D65" s="15"/>
      <c r="E65" s="14"/>
      <c r="F65" s="15"/>
      <c r="G65" s="14"/>
      <c r="H65" s="15"/>
      <c r="I65" s="14"/>
      <c r="J65" s="15"/>
      <c r="K65" s="14"/>
      <c r="L65" s="16"/>
    </row>
    <row r="66" spans="2:12" ht="15" customHeight="1" x14ac:dyDescent="0.2">
      <c r="B66" s="13" t="s">
        <v>6</v>
      </c>
      <c r="C66" s="14"/>
      <c r="D66" s="15"/>
      <c r="E66" s="14"/>
      <c r="F66" s="15"/>
      <c r="G66" s="14"/>
      <c r="H66" s="15"/>
      <c r="I66" s="14"/>
      <c r="J66" s="15"/>
      <c r="K66" s="14"/>
      <c r="L66" s="16"/>
    </row>
    <row r="67" spans="2:12" ht="15" customHeight="1" x14ac:dyDescent="0.2">
      <c r="B67" s="13" t="s">
        <v>7</v>
      </c>
      <c r="C67" s="14"/>
      <c r="D67" s="15"/>
      <c r="E67" s="14"/>
      <c r="F67" s="15"/>
      <c r="G67" s="14"/>
      <c r="H67" s="15"/>
      <c r="I67" s="14"/>
      <c r="J67" s="15"/>
      <c r="K67" s="14"/>
      <c r="L67" s="16"/>
    </row>
    <row r="68" spans="2:12" ht="15" customHeight="1" x14ac:dyDescent="0.2">
      <c r="B68" s="13" t="s">
        <v>8</v>
      </c>
      <c r="C68" s="14"/>
      <c r="D68" s="15"/>
      <c r="E68" s="14"/>
      <c r="F68" s="15"/>
      <c r="G68" s="14"/>
      <c r="H68" s="15"/>
      <c r="I68" s="14"/>
      <c r="J68" s="15"/>
      <c r="K68" s="14"/>
      <c r="L68" s="16"/>
    </row>
    <row r="69" spans="2:12" ht="15" customHeight="1" x14ac:dyDescent="0.2">
      <c r="B69" s="13" t="s">
        <v>9</v>
      </c>
      <c r="C69" s="14"/>
      <c r="D69" s="15"/>
      <c r="E69" s="14"/>
      <c r="F69" s="15"/>
      <c r="G69" s="14"/>
      <c r="H69" s="15"/>
      <c r="I69" s="14"/>
      <c r="J69" s="15"/>
      <c r="K69" s="14"/>
      <c r="L69" s="16"/>
    </row>
    <row r="70" spans="2:12" ht="15" customHeight="1" x14ac:dyDescent="0.2">
      <c r="B70" s="13" t="s">
        <v>10</v>
      </c>
      <c r="C70" s="14"/>
      <c r="D70" s="15"/>
      <c r="E70" s="14"/>
      <c r="F70" s="15"/>
      <c r="G70" s="14"/>
      <c r="H70" s="15"/>
      <c r="I70" s="14"/>
      <c r="J70" s="15"/>
      <c r="K70" s="14"/>
      <c r="L70" s="16"/>
    </row>
    <row r="71" spans="2:12" ht="15" customHeight="1" x14ac:dyDescent="0.2">
      <c r="B71" s="17" t="s">
        <v>11</v>
      </c>
      <c r="C71" s="18">
        <f>SUBTOTAL(109,Iunie[Săptămâna 1])</f>
        <v>0</v>
      </c>
      <c r="D71" s="19">
        <f>SUBTOTAL(109,Iunie[Ore suplimentare])</f>
        <v>0</v>
      </c>
      <c r="E71" s="18">
        <f>SUBTOTAL(109,Iunie[Săptămâna 2])</f>
        <v>0</v>
      </c>
      <c r="F71" s="19">
        <f>SUBTOTAL(109,Iunie[[Ore suplimentare ]])</f>
        <v>0</v>
      </c>
      <c r="G71" s="18">
        <f>SUBTOTAL(109,Iunie[Săptămâna 3])</f>
        <v>0</v>
      </c>
      <c r="H71" s="19">
        <f>SUBTOTAL(109,Iunie[[Ore suplimentare  ]])</f>
        <v>0</v>
      </c>
      <c r="I71" s="18">
        <f>SUBTOTAL(109,Iunie[Săptămâna 4])</f>
        <v>0</v>
      </c>
      <c r="J71" s="19">
        <f>SUBTOTAL(109,Iunie[[Ore suplimentare   ]])</f>
        <v>0</v>
      </c>
      <c r="K71" s="18">
        <f>SUBTOTAL(109,Iunie[Săptămâna 5])</f>
        <v>0</v>
      </c>
      <c r="L71" s="20">
        <f>SUBTOTAL(109,Iunie[[Ore suplimentare    ]])</f>
        <v>0</v>
      </c>
    </row>
    <row r="72" spans="2:12" ht="15" customHeight="1" x14ac:dyDescent="0.2">
      <c r="B72" s="21" t="s">
        <v>22</v>
      </c>
      <c r="C72" s="22">
        <f>SUM(Iunie[[#Totals],[Săptămâna 1]],Iunie[[#Totals],[Săptămâna 2]],Iunie[[#Totals],[Săptămâna 3]],Iunie[[#Totals],[Săptămâna 4]],Iunie[[#Totals],[Săptămâna 5]])</f>
        <v>0</v>
      </c>
      <c r="D72" s="24" t="s">
        <v>44</v>
      </c>
      <c r="E72" s="24"/>
      <c r="F72" s="22">
        <f>SUM(Iunie[[#Totals],[Ore suplimentare]],Iunie[[#Totals],[Ore suplimentare ]],Iunie[[#Totals],[Ore suplimentare  ]],Iunie[[#Totals],[Ore suplimentare   ]],Iunie[[#Totals],[Ore suplimentare    ]])</f>
        <v>0</v>
      </c>
    </row>
    <row r="73" spans="2:12" ht="9" customHeight="1" x14ac:dyDescent="0.2">
      <c r="B73" s="8"/>
      <c r="C73" s="8"/>
    </row>
    <row r="74" spans="2:12" s="9" customFormat="1" ht="24.95" customHeight="1" x14ac:dyDescent="0.2">
      <c r="B74" s="28" t="s">
        <v>65</v>
      </c>
      <c r="C74" s="29"/>
      <c r="D74" s="29"/>
      <c r="E74" s="29"/>
      <c r="F74" s="29"/>
      <c r="G74" s="29"/>
      <c r="H74" s="29"/>
      <c r="I74" s="29"/>
      <c r="J74" s="29"/>
      <c r="K74" s="29"/>
      <c r="L74" s="29"/>
    </row>
    <row r="75" spans="2:12" ht="15" customHeight="1" x14ac:dyDescent="0.25">
      <c r="B75" s="10" t="s">
        <v>23</v>
      </c>
      <c r="C75" s="11" t="s">
        <v>35</v>
      </c>
      <c r="D75" s="11" t="s">
        <v>38</v>
      </c>
      <c r="E75" s="11" t="s">
        <v>51</v>
      </c>
      <c r="F75" s="11" t="s">
        <v>52</v>
      </c>
      <c r="G75" s="11" t="s">
        <v>55</v>
      </c>
      <c r="H75" s="11" t="s">
        <v>56</v>
      </c>
      <c r="I75" s="11" t="s">
        <v>58</v>
      </c>
      <c r="J75" s="11" t="s">
        <v>59</v>
      </c>
      <c r="K75" s="11" t="s">
        <v>61</v>
      </c>
      <c r="L75" s="12" t="s">
        <v>62</v>
      </c>
    </row>
    <row r="76" spans="2:12" ht="15" customHeight="1" x14ac:dyDescent="0.2">
      <c r="B76" s="13" t="s">
        <v>4</v>
      </c>
      <c r="C76" s="14"/>
      <c r="D76" s="15"/>
      <c r="E76" s="14"/>
      <c r="F76" s="15"/>
      <c r="G76" s="14"/>
      <c r="H76" s="15"/>
      <c r="I76" s="14"/>
      <c r="J76" s="15"/>
      <c r="K76" s="14"/>
      <c r="L76" s="16"/>
    </row>
    <row r="77" spans="2:12" ht="15" customHeight="1" x14ac:dyDescent="0.2">
      <c r="B77" s="13" t="s">
        <v>5</v>
      </c>
      <c r="C77" s="14"/>
      <c r="D77" s="15"/>
      <c r="E77" s="14"/>
      <c r="F77" s="15"/>
      <c r="G77" s="14"/>
      <c r="H77" s="15"/>
      <c r="I77" s="14"/>
      <c r="J77" s="15"/>
      <c r="K77" s="14"/>
      <c r="L77" s="16"/>
    </row>
    <row r="78" spans="2:12" ht="15" customHeight="1" x14ac:dyDescent="0.2">
      <c r="B78" s="13" t="s">
        <v>6</v>
      </c>
      <c r="C78" s="14"/>
      <c r="D78" s="15"/>
      <c r="E78" s="14"/>
      <c r="F78" s="15"/>
      <c r="G78" s="14"/>
      <c r="H78" s="15"/>
      <c r="I78" s="14"/>
      <c r="J78" s="15"/>
      <c r="K78" s="14"/>
      <c r="L78" s="16"/>
    </row>
    <row r="79" spans="2:12" ht="15" customHeight="1" x14ac:dyDescent="0.2">
      <c r="B79" s="13" t="s">
        <v>7</v>
      </c>
      <c r="C79" s="14"/>
      <c r="D79" s="15"/>
      <c r="E79" s="14"/>
      <c r="F79" s="15"/>
      <c r="G79" s="14"/>
      <c r="H79" s="15"/>
      <c r="I79" s="14"/>
      <c r="J79" s="15"/>
      <c r="K79" s="14"/>
      <c r="L79" s="16"/>
    </row>
    <row r="80" spans="2:12" ht="15" customHeight="1" x14ac:dyDescent="0.2">
      <c r="B80" s="13" t="s">
        <v>8</v>
      </c>
      <c r="C80" s="14"/>
      <c r="D80" s="15"/>
      <c r="E80" s="14"/>
      <c r="F80" s="15"/>
      <c r="G80" s="14"/>
      <c r="H80" s="15"/>
      <c r="I80" s="14"/>
      <c r="J80" s="15"/>
      <c r="K80" s="14"/>
      <c r="L80" s="16"/>
    </row>
    <row r="81" spans="2:12" ht="15" customHeight="1" x14ac:dyDescent="0.2">
      <c r="B81" s="13" t="s">
        <v>9</v>
      </c>
      <c r="C81" s="14"/>
      <c r="D81" s="15"/>
      <c r="E81" s="14"/>
      <c r="F81" s="15"/>
      <c r="G81" s="14"/>
      <c r="H81" s="15"/>
      <c r="I81" s="14"/>
      <c r="J81" s="15"/>
      <c r="K81" s="14"/>
      <c r="L81" s="16"/>
    </row>
    <row r="82" spans="2:12" ht="15" customHeight="1" x14ac:dyDescent="0.2">
      <c r="B82" s="13" t="s">
        <v>10</v>
      </c>
      <c r="C82" s="14"/>
      <c r="D82" s="15"/>
      <c r="E82" s="14"/>
      <c r="F82" s="15"/>
      <c r="G82" s="14"/>
      <c r="H82" s="15"/>
      <c r="I82" s="14"/>
      <c r="J82" s="15"/>
      <c r="K82" s="14"/>
      <c r="L82" s="16"/>
    </row>
    <row r="83" spans="2:12" ht="15" customHeight="1" x14ac:dyDescent="0.2">
      <c r="B83" s="17" t="s">
        <v>11</v>
      </c>
      <c r="C83" s="18">
        <f>SUBTOTAL(109,Iulie[Săptămâna 1])</f>
        <v>0</v>
      </c>
      <c r="D83" s="19">
        <f>SUBTOTAL(109,Iulie[Ore suplimentare])</f>
        <v>0</v>
      </c>
      <c r="E83" s="18">
        <f>SUBTOTAL(109,Iulie[Săptămâna 2])</f>
        <v>0</v>
      </c>
      <c r="F83" s="19">
        <f>SUBTOTAL(109,Iulie[[Ore suplimentare ]])</f>
        <v>0</v>
      </c>
      <c r="G83" s="18">
        <f>SUBTOTAL(109,Iulie[Săptămâna 3])</f>
        <v>0</v>
      </c>
      <c r="H83" s="19">
        <f>SUBTOTAL(109,Iulie[[Ore suplimentare  ]])</f>
        <v>0</v>
      </c>
      <c r="I83" s="18">
        <f>SUBTOTAL(109,Iulie[Săptămâna 4])</f>
        <v>0</v>
      </c>
      <c r="J83" s="19">
        <f>SUBTOTAL(109,Iulie[[Ore suplimentare   ]])</f>
        <v>0</v>
      </c>
      <c r="K83" s="18">
        <f>SUBTOTAL(109,Iulie[Săptămâna 5])</f>
        <v>0</v>
      </c>
      <c r="L83" s="20">
        <f>SUBTOTAL(109,Iulie[[Ore suplimentare    ]])</f>
        <v>0</v>
      </c>
    </row>
    <row r="84" spans="2:12" ht="15" customHeight="1" x14ac:dyDescent="0.2">
      <c r="B84" s="21" t="s">
        <v>24</v>
      </c>
      <c r="C84" s="22">
        <f>SUM(Iulie[[#Totals],[Săptămâna 1]],Iulie[[#Totals],[Săptămâna 2]],Iulie[[#Totals],[Săptămâna 3]],Iulie[[#Totals],[Săptămâna 4]],Iulie[[#Totals],[Săptămâna 5]])</f>
        <v>0</v>
      </c>
      <c r="D84" s="24" t="s">
        <v>45</v>
      </c>
      <c r="E84" s="24"/>
      <c r="F84" s="22">
        <f>SUM(Iulie[[#Totals],[Ore suplimentare]],Iulie[[#Totals],[Ore suplimentare ]],Iulie[[#Totals],[Ore suplimentare  ]],Iulie[[#Totals],[Ore suplimentare   ]],Iulie[[#Totals],[Ore suplimentare    ]])</f>
        <v>0</v>
      </c>
    </row>
    <row r="85" spans="2:12" ht="9" customHeight="1" x14ac:dyDescent="0.2"/>
    <row r="86" spans="2:12" ht="15" customHeight="1" x14ac:dyDescent="0.25">
      <c r="B86" s="10" t="s">
        <v>25</v>
      </c>
      <c r="C86" s="11" t="s">
        <v>35</v>
      </c>
      <c r="D86" s="11" t="s">
        <v>38</v>
      </c>
      <c r="E86" s="11" t="s">
        <v>51</v>
      </c>
      <c r="F86" s="11" t="s">
        <v>52</v>
      </c>
      <c r="G86" s="11" t="s">
        <v>55</v>
      </c>
      <c r="H86" s="11" t="s">
        <v>56</v>
      </c>
      <c r="I86" s="11" t="s">
        <v>58</v>
      </c>
      <c r="J86" s="11" t="s">
        <v>59</v>
      </c>
      <c r="K86" s="11" t="s">
        <v>61</v>
      </c>
      <c r="L86" s="12" t="s">
        <v>62</v>
      </c>
    </row>
    <row r="87" spans="2:12" ht="15" customHeight="1" x14ac:dyDescent="0.2">
      <c r="B87" s="13" t="s">
        <v>4</v>
      </c>
      <c r="C87" s="14"/>
      <c r="D87" s="15"/>
      <c r="E87" s="14"/>
      <c r="F87" s="15"/>
      <c r="G87" s="14"/>
      <c r="H87" s="15"/>
      <c r="I87" s="14"/>
      <c r="J87" s="15"/>
      <c r="K87" s="14"/>
      <c r="L87" s="16"/>
    </row>
    <row r="88" spans="2:12" ht="15" customHeight="1" x14ac:dyDescent="0.2">
      <c r="B88" s="13" t="s">
        <v>5</v>
      </c>
      <c r="C88" s="14"/>
      <c r="D88" s="15"/>
      <c r="E88" s="14"/>
      <c r="F88" s="15"/>
      <c r="G88" s="14"/>
      <c r="H88" s="15"/>
      <c r="I88" s="14"/>
      <c r="J88" s="15"/>
      <c r="K88" s="14"/>
      <c r="L88" s="16"/>
    </row>
    <row r="89" spans="2:12" ht="15" customHeight="1" x14ac:dyDescent="0.2">
      <c r="B89" s="13" t="s">
        <v>6</v>
      </c>
      <c r="C89" s="14"/>
      <c r="D89" s="15"/>
      <c r="E89" s="14"/>
      <c r="F89" s="15"/>
      <c r="G89" s="14"/>
      <c r="H89" s="15"/>
      <c r="I89" s="14"/>
      <c r="J89" s="15"/>
      <c r="K89" s="14"/>
      <c r="L89" s="16"/>
    </row>
    <row r="90" spans="2:12" ht="15" customHeight="1" x14ac:dyDescent="0.2">
      <c r="B90" s="13" t="s">
        <v>7</v>
      </c>
      <c r="C90" s="14"/>
      <c r="D90" s="15"/>
      <c r="E90" s="14"/>
      <c r="F90" s="15"/>
      <c r="G90" s="14"/>
      <c r="H90" s="15"/>
      <c r="I90" s="14"/>
      <c r="J90" s="15"/>
      <c r="K90" s="14"/>
      <c r="L90" s="16"/>
    </row>
    <row r="91" spans="2:12" ht="15" customHeight="1" x14ac:dyDescent="0.2">
      <c r="B91" s="13" t="s">
        <v>8</v>
      </c>
      <c r="C91" s="14"/>
      <c r="D91" s="15"/>
      <c r="E91" s="14"/>
      <c r="F91" s="15"/>
      <c r="G91" s="14"/>
      <c r="H91" s="15"/>
      <c r="I91" s="14"/>
      <c r="J91" s="15"/>
      <c r="K91" s="14"/>
      <c r="L91" s="16"/>
    </row>
    <row r="92" spans="2:12" ht="15" customHeight="1" x14ac:dyDescent="0.2">
      <c r="B92" s="13" t="s">
        <v>9</v>
      </c>
      <c r="C92" s="14"/>
      <c r="D92" s="15"/>
      <c r="E92" s="14"/>
      <c r="F92" s="15"/>
      <c r="G92" s="14"/>
      <c r="H92" s="15"/>
      <c r="I92" s="14"/>
      <c r="J92" s="15"/>
      <c r="K92" s="14"/>
      <c r="L92" s="16"/>
    </row>
    <row r="93" spans="2:12" ht="15" customHeight="1" x14ac:dyDescent="0.2">
      <c r="B93" s="13" t="s">
        <v>10</v>
      </c>
      <c r="C93" s="14"/>
      <c r="D93" s="15"/>
      <c r="E93" s="14"/>
      <c r="F93" s="15"/>
      <c r="G93" s="14"/>
      <c r="H93" s="15"/>
      <c r="I93" s="14"/>
      <c r="J93" s="15"/>
      <c r="K93" s="14"/>
      <c r="L93" s="16"/>
    </row>
    <row r="94" spans="2:12" ht="15" customHeight="1" x14ac:dyDescent="0.2">
      <c r="B94" s="17" t="s">
        <v>11</v>
      </c>
      <c r="C94" s="18">
        <f>SUBTOTAL(109,August[Săptămâna 1])</f>
        <v>0</v>
      </c>
      <c r="D94" s="19">
        <f>SUBTOTAL(109,August[Ore suplimentare])</f>
        <v>0</v>
      </c>
      <c r="E94" s="18">
        <f>SUBTOTAL(109,August[Săptămâna 2])</f>
        <v>0</v>
      </c>
      <c r="F94" s="19">
        <f>SUBTOTAL(109,August[[Ore suplimentare ]])</f>
        <v>0</v>
      </c>
      <c r="G94" s="18">
        <f>SUBTOTAL(109,August[Săptămâna 3])</f>
        <v>0</v>
      </c>
      <c r="H94" s="19">
        <f>SUBTOTAL(109,August[[Ore suplimentare  ]])</f>
        <v>0</v>
      </c>
      <c r="I94" s="18">
        <f>SUBTOTAL(109,August[Săptămâna 4])</f>
        <v>0</v>
      </c>
      <c r="J94" s="19">
        <f>SUBTOTAL(109,August[[Ore suplimentare   ]])</f>
        <v>0</v>
      </c>
      <c r="K94" s="18">
        <f>SUBTOTAL(109,August[Săptămâna 5])</f>
        <v>0</v>
      </c>
      <c r="L94" s="20">
        <f>SUBTOTAL(109,August[[Ore suplimentare    ]])</f>
        <v>0</v>
      </c>
    </row>
    <row r="95" spans="2:12" ht="15" customHeight="1" x14ac:dyDescent="0.2">
      <c r="B95" s="21" t="s">
        <v>26</v>
      </c>
      <c r="C95" s="22">
        <f>SUM(August[[#Totals],[Săptămâna 1]],August[[#Totals],[Săptămâna 2]],August[[#Totals],[Săptămâna 3]],August[[#Totals],[Săptămâna 4]],August[[#Totals],[Săptămâna 5]])</f>
        <v>0</v>
      </c>
      <c r="D95" s="24" t="s">
        <v>46</v>
      </c>
      <c r="E95" s="24"/>
      <c r="F95" s="22">
        <f>SUM(August[[#Totals],[Ore suplimentare]],August[[#Totals],[Ore suplimentare ]],August[[#Totals],[Ore suplimentare  ]],August[[#Totals],[Ore suplimentare   ]],August[[#Totals],[Ore suplimentare    ]])</f>
        <v>0</v>
      </c>
    </row>
    <row r="96" spans="2:12" ht="9" customHeight="1" x14ac:dyDescent="0.2"/>
    <row r="97" spans="2:12" ht="15" customHeight="1" x14ac:dyDescent="0.25">
      <c r="B97" s="10" t="s">
        <v>27</v>
      </c>
      <c r="C97" s="11" t="s">
        <v>35</v>
      </c>
      <c r="D97" s="11" t="s">
        <v>38</v>
      </c>
      <c r="E97" s="11" t="s">
        <v>51</v>
      </c>
      <c r="F97" s="11" t="s">
        <v>52</v>
      </c>
      <c r="G97" s="11" t="s">
        <v>55</v>
      </c>
      <c r="H97" s="11" t="s">
        <v>56</v>
      </c>
      <c r="I97" s="11" t="s">
        <v>58</v>
      </c>
      <c r="J97" s="11" t="s">
        <v>59</v>
      </c>
      <c r="K97" s="11" t="s">
        <v>61</v>
      </c>
      <c r="L97" s="12" t="s">
        <v>62</v>
      </c>
    </row>
    <row r="98" spans="2:12" ht="15" customHeight="1" x14ac:dyDescent="0.2">
      <c r="B98" s="13" t="s">
        <v>4</v>
      </c>
      <c r="C98" s="14"/>
      <c r="D98" s="15"/>
      <c r="E98" s="14"/>
      <c r="F98" s="15"/>
      <c r="G98" s="14"/>
      <c r="H98" s="15"/>
      <c r="I98" s="14"/>
      <c r="J98" s="15"/>
      <c r="K98" s="14"/>
      <c r="L98" s="16"/>
    </row>
    <row r="99" spans="2:12" ht="15" customHeight="1" x14ac:dyDescent="0.2">
      <c r="B99" s="13" t="s">
        <v>5</v>
      </c>
      <c r="C99" s="14"/>
      <c r="D99" s="15"/>
      <c r="E99" s="14"/>
      <c r="F99" s="15"/>
      <c r="G99" s="14"/>
      <c r="H99" s="15"/>
      <c r="I99" s="14"/>
      <c r="J99" s="15"/>
      <c r="K99" s="14"/>
      <c r="L99" s="16"/>
    </row>
    <row r="100" spans="2:12" ht="15" customHeight="1" x14ac:dyDescent="0.2">
      <c r="B100" s="13" t="s">
        <v>6</v>
      </c>
      <c r="C100" s="14"/>
      <c r="D100" s="15"/>
      <c r="E100" s="14"/>
      <c r="F100" s="15"/>
      <c r="G100" s="14"/>
      <c r="H100" s="15"/>
      <c r="I100" s="14"/>
      <c r="J100" s="15"/>
      <c r="K100" s="14"/>
      <c r="L100" s="16"/>
    </row>
    <row r="101" spans="2:12" ht="15" customHeight="1" x14ac:dyDescent="0.2">
      <c r="B101" s="13" t="s">
        <v>7</v>
      </c>
      <c r="C101" s="14"/>
      <c r="D101" s="15"/>
      <c r="E101" s="14"/>
      <c r="F101" s="15"/>
      <c r="G101" s="14"/>
      <c r="H101" s="15"/>
      <c r="I101" s="14"/>
      <c r="J101" s="15"/>
      <c r="K101" s="14"/>
      <c r="L101" s="16"/>
    </row>
    <row r="102" spans="2:12" ht="15" customHeight="1" x14ac:dyDescent="0.2">
      <c r="B102" s="13" t="s">
        <v>8</v>
      </c>
      <c r="C102" s="14"/>
      <c r="D102" s="15"/>
      <c r="E102" s="14"/>
      <c r="F102" s="15"/>
      <c r="G102" s="14"/>
      <c r="H102" s="15"/>
      <c r="I102" s="14"/>
      <c r="J102" s="15"/>
      <c r="K102" s="14"/>
      <c r="L102" s="16"/>
    </row>
    <row r="103" spans="2:12" ht="15" customHeight="1" x14ac:dyDescent="0.2">
      <c r="B103" s="13" t="s">
        <v>9</v>
      </c>
      <c r="C103" s="14"/>
      <c r="D103" s="15"/>
      <c r="E103" s="14"/>
      <c r="F103" s="15"/>
      <c r="G103" s="14"/>
      <c r="H103" s="15"/>
      <c r="I103" s="14"/>
      <c r="J103" s="15"/>
      <c r="K103" s="14"/>
      <c r="L103" s="16"/>
    </row>
    <row r="104" spans="2:12" ht="15" customHeight="1" x14ac:dyDescent="0.2">
      <c r="B104" s="13" t="s">
        <v>10</v>
      </c>
      <c r="C104" s="14"/>
      <c r="D104" s="15"/>
      <c r="E104" s="14"/>
      <c r="F104" s="15"/>
      <c r="G104" s="14"/>
      <c r="H104" s="15"/>
      <c r="I104" s="14"/>
      <c r="J104" s="15"/>
      <c r="K104" s="14"/>
      <c r="L104" s="16"/>
    </row>
    <row r="105" spans="2:12" ht="15" customHeight="1" x14ac:dyDescent="0.2">
      <c r="B105" s="17" t="s">
        <v>11</v>
      </c>
      <c r="C105" s="18">
        <f>SUBTOTAL(109,Septembrie[Săptămâna 1])</f>
        <v>0</v>
      </c>
      <c r="D105" s="19">
        <f>SUBTOTAL(109,Septembrie[Ore suplimentare])</f>
        <v>0</v>
      </c>
      <c r="E105" s="18">
        <f>SUBTOTAL(109,Septembrie[Săptămâna 2])</f>
        <v>0</v>
      </c>
      <c r="F105" s="19">
        <f>SUBTOTAL(109,Septembrie[[Ore suplimentare ]])</f>
        <v>0</v>
      </c>
      <c r="G105" s="18">
        <f>SUBTOTAL(109,Septembrie[Săptămâna 3])</f>
        <v>0</v>
      </c>
      <c r="H105" s="19">
        <f>SUBTOTAL(109,Septembrie[[Ore suplimentare  ]])</f>
        <v>0</v>
      </c>
      <c r="I105" s="18">
        <f>SUBTOTAL(109,Septembrie[Săptămâna 4])</f>
        <v>0</v>
      </c>
      <c r="J105" s="19">
        <f>SUBTOTAL(109,Septembrie[[Ore suplimentare   ]])</f>
        <v>0</v>
      </c>
      <c r="K105" s="18">
        <f>SUBTOTAL(109,Septembrie[Săptămâna 5])</f>
        <v>0</v>
      </c>
      <c r="L105" s="20">
        <f>SUBTOTAL(109,Septembrie[[Ore suplimentare    ]])</f>
        <v>0</v>
      </c>
    </row>
    <row r="106" spans="2:12" ht="15" customHeight="1" x14ac:dyDescent="0.2">
      <c r="B106" s="21" t="s">
        <v>28</v>
      </c>
      <c r="C106" s="22">
        <f>SUM(Septembrie[[#Totals],[Săptămâna 1]],Septembrie[[#Totals],[Săptămâna 2]],Septembrie[[#Totals],[Săptămâna 3]],Septembrie[[#Totals],[Săptămâna 4]],Septembrie[[#Totals],[Săptămâna 5]])</f>
        <v>0</v>
      </c>
      <c r="D106" s="24" t="s">
        <v>47</v>
      </c>
      <c r="E106" s="24"/>
      <c r="F106" s="22">
        <f>SUM(Septembrie[[#Totals],[Ore suplimentare]],Septembrie[[#Totals],[Ore suplimentare ]],Septembrie[[#Totals],[Ore suplimentare  ]],Septembrie[[#Totals],[Ore suplimentare   ]],Septembrie[[#Totals],[Ore suplimentare    ]])</f>
        <v>0</v>
      </c>
    </row>
    <row r="107" spans="2:12" ht="9" customHeight="1" x14ac:dyDescent="0.2">
      <c r="B107" s="23"/>
    </row>
    <row r="108" spans="2:12" s="23" customFormat="1" ht="24.95" customHeight="1" x14ac:dyDescent="0.2">
      <c r="B108" s="28" t="s">
        <v>66</v>
      </c>
      <c r="C108" s="28"/>
      <c r="D108" s="28"/>
      <c r="E108" s="28"/>
      <c r="F108" s="28"/>
      <c r="G108" s="28"/>
      <c r="H108" s="28"/>
      <c r="I108" s="28"/>
      <c r="J108" s="28"/>
      <c r="K108" s="28"/>
      <c r="L108" s="28"/>
    </row>
    <row r="109" spans="2:12" ht="15" customHeight="1" x14ac:dyDescent="0.25">
      <c r="B109" s="10" t="s">
        <v>29</v>
      </c>
      <c r="C109" s="11" t="s">
        <v>35</v>
      </c>
      <c r="D109" s="11" t="s">
        <v>38</v>
      </c>
      <c r="E109" s="11" t="s">
        <v>51</v>
      </c>
      <c r="F109" s="11" t="s">
        <v>52</v>
      </c>
      <c r="G109" s="11" t="s">
        <v>55</v>
      </c>
      <c r="H109" s="11" t="s">
        <v>56</v>
      </c>
      <c r="I109" s="11" t="s">
        <v>58</v>
      </c>
      <c r="J109" s="11" t="s">
        <v>59</v>
      </c>
      <c r="K109" s="11" t="s">
        <v>61</v>
      </c>
      <c r="L109" s="12" t="s">
        <v>62</v>
      </c>
    </row>
    <row r="110" spans="2:12" ht="15" customHeight="1" x14ac:dyDescent="0.2">
      <c r="B110" s="13" t="s">
        <v>4</v>
      </c>
      <c r="C110" s="14"/>
      <c r="D110" s="15"/>
      <c r="E110" s="14"/>
      <c r="F110" s="15"/>
      <c r="G110" s="14"/>
      <c r="H110" s="15"/>
      <c r="I110" s="14"/>
      <c r="J110" s="15"/>
      <c r="K110" s="14"/>
      <c r="L110" s="16"/>
    </row>
    <row r="111" spans="2:12" ht="15" customHeight="1" x14ac:dyDescent="0.2">
      <c r="B111" s="13" t="s">
        <v>5</v>
      </c>
      <c r="C111" s="14"/>
      <c r="D111" s="15"/>
      <c r="E111" s="14"/>
      <c r="F111" s="15"/>
      <c r="G111" s="14"/>
      <c r="H111" s="15"/>
      <c r="I111" s="14"/>
      <c r="J111" s="15"/>
      <c r="K111" s="14"/>
      <c r="L111" s="16"/>
    </row>
    <row r="112" spans="2:12" ht="15" customHeight="1" x14ac:dyDescent="0.2">
      <c r="B112" s="13" t="s">
        <v>6</v>
      </c>
      <c r="C112" s="14"/>
      <c r="D112" s="15"/>
      <c r="E112" s="14"/>
      <c r="F112" s="15"/>
      <c r="G112" s="14"/>
      <c r="H112" s="15"/>
      <c r="I112" s="14"/>
      <c r="J112" s="15"/>
      <c r="K112" s="14"/>
      <c r="L112" s="16"/>
    </row>
    <row r="113" spans="2:12" ht="15" customHeight="1" x14ac:dyDescent="0.2">
      <c r="B113" s="13" t="s">
        <v>7</v>
      </c>
      <c r="C113" s="14"/>
      <c r="D113" s="15"/>
      <c r="E113" s="14"/>
      <c r="F113" s="15"/>
      <c r="G113" s="14"/>
      <c r="H113" s="15"/>
      <c r="I113" s="14"/>
      <c r="J113" s="15"/>
      <c r="K113" s="14"/>
      <c r="L113" s="16"/>
    </row>
    <row r="114" spans="2:12" ht="15" customHeight="1" x14ac:dyDescent="0.2">
      <c r="B114" s="13" t="s">
        <v>8</v>
      </c>
      <c r="C114" s="14"/>
      <c r="D114" s="15"/>
      <c r="E114" s="14"/>
      <c r="F114" s="15"/>
      <c r="G114" s="14"/>
      <c r="H114" s="15"/>
      <c r="I114" s="14"/>
      <c r="J114" s="15"/>
      <c r="K114" s="14"/>
      <c r="L114" s="16"/>
    </row>
    <row r="115" spans="2:12" ht="15" customHeight="1" x14ac:dyDescent="0.2">
      <c r="B115" s="13" t="s">
        <v>9</v>
      </c>
      <c r="C115" s="14"/>
      <c r="D115" s="15"/>
      <c r="E115" s="14"/>
      <c r="F115" s="15"/>
      <c r="G115" s="14"/>
      <c r="H115" s="15"/>
      <c r="I115" s="14"/>
      <c r="J115" s="15"/>
      <c r="K115" s="14"/>
      <c r="L115" s="16"/>
    </row>
    <row r="116" spans="2:12" ht="15" customHeight="1" x14ac:dyDescent="0.2">
      <c r="B116" s="13" t="s">
        <v>10</v>
      </c>
      <c r="C116" s="14"/>
      <c r="D116" s="15"/>
      <c r="E116" s="14"/>
      <c r="F116" s="15"/>
      <c r="G116" s="14"/>
      <c r="H116" s="15"/>
      <c r="I116" s="14"/>
      <c r="J116" s="15"/>
      <c r="K116" s="14"/>
      <c r="L116" s="16"/>
    </row>
    <row r="117" spans="2:12" ht="15" customHeight="1" x14ac:dyDescent="0.2">
      <c r="B117" s="17" t="s">
        <v>11</v>
      </c>
      <c r="C117" s="18">
        <f>SUBTOTAL(109,Octombrie[Săptămâna 1])</f>
        <v>0</v>
      </c>
      <c r="D117" s="19">
        <f>SUBTOTAL(109,Octombrie[Ore suplimentare])</f>
        <v>0</v>
      </c>
      <c r="E117" s="18">
        <f>SUBTOTAL(109,Octombrie[Săptămâna 2])</f>
        <v>0</v>
      </c>
      <c r="F117" s="19">
        <f>SUBTOTAL(109,Octombrie[[Ore suplimentare ]])</f>
        <v>0</v>
      </c>
      <c r="G117" s="18">
        <f>SUBTOTAL(109,Octombrie[Săptămâna 3])</f>
        <v>0</v>
      </c>
      <c r="H117" s="19">
        <f>SUBTOTAL(109,Octombrie[[Ore suplimentare  ]])</f>
        <v>0</v>
      </c>
      <c r="I117" s="18">
        <f>SUBTOTAL(109,Octombrie[Săptămâna 4])</f>
        <v>0</v>
      </c>
      <c r="J117" s="19">
        <f>SUBTOTAL(109,Octombrie[[Ore suplimentare   ]])</f>
        <v>0</v>
      </c>
      <c r="K117" s="18">
        <f>SUBTOTAL(109,Octombrie[Săptămâna 5])</f>
        <v>0</v>
      </c>
      <c r="L117" s="20">
        <f>SUBTOTAL(109,Octombrie[[Ore suplimentare    ]])</f>
        <v>0</v>
      </c>
    </row>
    <row r="118" spans="2:12" ht="15" customHeight="1" x14ac:dyDescent="0.2">
      <c r="B118" s="21" t="s">
        <v>30</v>
      </c>
      <c r="C118" s="22">
        <f>SUM(Octombrie[[#Totals],[Săptămâna 1]],Octombrie[[#Totals],[Săptămâna 2]],Octombrie[[#Totals],[Săptămâna 3]],Octombrie[[#Totals],[Săptămâna 4]],Octombrie[[#Totals],[Săptămâna 5]])</f>
        <v>0</v>
      </c>
      <c r="D118" s="24" t="s">
        <v>48</v>
      </c>
      <c r="E118" s="24"/>
      <c r="F118" s="22">
        <f>SUM(Octombrie[[#Totals],[Ore suplimentare]],Octombrie[[#Totals],[Ore suplimentare ]],Octombrie[[#Totals],[Ore suplimentare  ]],Octombrie[[#Totals],[Ore suplimentare   ]],Octombrie[[#Totals],[Ore suplimentare    ]])</f>
        <v>0</v>
      </c>
    </row>
    <row r="119" spans="2:12" ht="9" customHeight="1" x14ac:dyDescent="0.2"/>
    <row r="120" spans="2:12" ht="15" customHeight="1" x14ac:dyDescent="0.25">
      <c r="B120" s="10" t="s">
        <v>31</v>
      </c>
      <c r="C120" s="11" t="s">
        <v>35</v>
      </c>
      <c r="D120" s="11" t="s">
        <v>38</v>
      </c>
      <c r="E120" s="11" t="s">
        <v>51</v>
      </c>
      <c r="F120" s="11" t="s">
        <v>52</v>
      </c>
      <c r="G120" s="11" t="s">
        <v>55</v>
      </c>
      <c r="H120" s="11" t="s">
        <v>56</v>
      </c>
      <c r="I120" s="11" t="s">
        <v>58</v>
      </c>
      <c r="J120" s="11" t="s">
        <v>59</v>
      </c>
      <c r="K120" s="11" t="s">
        <v>61</v>
      </c>
      <c r="L120" s="12" t="s">
        <v>62</v>
      </c>
    </row>
    <row r="121" spans="2:12" ht="15" customHeight="1" x14ac:dyDescent="0.2">
      <c r="B121" s="13" t="s">
        <v>4</v>
      </c>
      <c r="C121" s="14"/>
      <c r="D121" s="15"/>
      <c r="E121" s="14"/>
      <c r="F121" s="15"/>
      <c r="G121" s="14"/>
      <c r="H121" s="15"/>
      <c r="I121" s="14"/>
      <c r="J121" s="15"/>
      <c r="K121" s="14"/>
      <c r="L121" s="16"/>
    </row>
    <row r="122" spans="2:12" ht="15" customHeight="1" x14ac:dyDescent="0.2">
      <c r="B122" s="13" t="s">
        <v>5</v>
      </c>
      <c r="C122" s="14"/>
      <c r="D122" s="15"/>
      <c r="E122" s="14"/>
      <c r="F122" s="15"/>
      <c r="G122" s="14"/>
      <c r="H122" s="15"/>
      <c r="I122" s="14"/>
      <c r="J122" s="15"/>
      <c r="K122" s="14"/>
      <c r="L122" s="16"/>
    </row>
    <row r="123" spans="2:12" ht="15" customHeight="1" x14ac:dyDescent="0.2">
      <c r="B123" s="13" t="s">
        <v>6</v>
      </c>
      <c r="C123" s="14"/>
      <c r="D123" s="15"/>
      <c r="E123" s="14"/>
      <c r="F123" s="15"/>
      <c r="G123" s="14"/>
      <c r="H123" s="15"/>
      <c r="I123" s="14"/>
      <c r="J123" s="15"/>
      <c r="K123" s="14"/>
      <c r="L123" s="16"/>
    </row>
    <row r="124" spans="2:12" ht="15" customHeight="1" x14ac:dyDescent="0.2">
      <c r="B124" s="13" t="s">
        <v>7</v>
      </c>
      <c r="C124" s="14"/>
      <c r="D124" s="15"/>
      <c r="E124" s="14"/>
      <c r="F124" s="15"/>
      <c r="G124" s="14"/>
      <c r="H124" s="15"/>
      <c r="I124" s="14"/>
      <c r="J124" s="15"/>
      <c r="K124" s="14"/>
      <c r="L124" s="16"/>
    </row>
    <row r="125" spans="2:12" ht="15" customHeight="1" x14ac:dyDescent="0.2">
      <c r="B125" s="13" t="s">
        <v>8</v>
      </c>
      <c r="C125" s="14"/>
      <c r="D125" s="15"/>
      <c r="E125" s="14"/>
      <c r="F125" s="15"/>
      <c r="G125" s="14"/>
      <c r="H125" s="15"/>
      <c r="I125" s="14"/>
      <c r="J125" s="15"/>
      <c r="K125" s="14"/>
      <c r="L125" s="16"/>
    </row>
    <row r="126" spans="2:12" ht="15" customHeight="1" x14ac:dyDescent="0.2">
      <c r="B126" s="13" t="s">
        <v>9</v>
      </c>
      <c r="C126" s="14"/>
      <c r="D126" s="15"/>
      <c r="E126" s="14"/>
      <c r="F126" s="15"/>
      <c r="G126" s="14"/>
      <c r="H126" s="15"/>
      <c r="I126" s="14"/>
      <c r="J126" s="15"/>
      <c r="K126" s="14"/>
      <c r="L126" s="16"/>
    </row>
    <row r="127" spans="2:12" ht="15" customHeight="1" x14ac:dyDescent="0.2">
      <c r="B127" s="13" t="s">
        <v>10</v>
      </c>
      <c r="C127" s="14"/>
      <c r="D127" s="15"/>
      <c r="E127" s="14"/>
      <c r="F127" s="15"/>
      <c r="G127" s="14"/>
      <c r="H127" s="15"/>
      <c r="I127" s="14"/>
      <c r="J127" s="15"/>
      <c r="K127" s="14"/>
      <c r="L127" s="16"/>
    </row>
    <row r="128" spans="2:12" ht="15" customHeight="1" x14ac:dyDescent="0.2">
      <c r="B128" s="17" t="s">
        <v>11</v>
      </c>
      <c r="C128" s="18">
        <f>SUBTOTAL(109,Noiembrie[Săptămâna 1])</f>
        <v>0</v>
      </c>
      <c r="D128" s="19">
        <f>SUBTOTAL(109,Noiembrie[Ore suplimentare])</f>
        <v>0</v>
      </c>
      <c r="E128" s="18">
        <f>SUBTOTAL(109,Noiembrie[Săptămâna 2])</f>
        <v>0</v>
      </c>
      <c r="F128" s="19">
        <f>SUBTOTAL(109,Noiembrie[[Ore suplimentare ]])</f>
        <v>0</v>
      </c>
      <c r="G128" s="18">
        <f>SUBTOTAL(109,Noiembrie[Săptămâna 3])</f>
        <v>0</v>
      </c>
      <c r="H128" s="19">
        <f>SUBTOTAL(109,Noiembrie[[Ore suplimentare  ]])</f>
        <v>0</v>
      </c>
      <c r="I128" s="18">
        <f>SUBTOTAL(109,Noiembrie[Săptămâna 4])</f>
        <v>0</v>
      </c>
      <c r="J128" s="19">
        <f>SUBTOTAL(109,Noiembrie[[Ore suplimentare   ]])</f>
        <v>0</v>
      </c>
      <c r="K128" s="18">
        <f>SUBTOTAL(109,Noiembrie[Săptămâna 5])</f>
        <v>0</v>
      </c>
      <c r="L128" s="20">
        <f>SUBTOTAL(109,Noiembrie[[Ore suplimentare    ]])</f>
        <v>0</v>
      </c>
    </row>
    <row r="129" spans="2:12" ht="15" customHeight="1" x14ac:dyDescent="0.2">
      <c r="B129" s="21" t="s">
        <v>32</v>
      </c>
      <c r="C129" s="22">
        <f>SUM(Noiembrie[[#Totals],[Săptămâna 1]],Noiembrie[[#Totals],[Săptămâna 2]],Noiembrie[[#Totals],[Săptămâna 3]],Noiembrie[[#Totals],[Săptămâna 4]],Noiembrie[[#Totals],[Săptămâna 5]])</f>
        <v>0</v>
      </c>
      <c r="D129" s="24" t="s">
        <v>49</v>
      </c>
      <c r="E129" s="24"/>
      <c r="F129" s="22">
        <f>SUM(Noiembrie[[#Totals],[Ore suplimentare]],Noiembrie[[#Totals],[Ore suplimentare ]],Noiembrie[[#Totals],[Ore suplimentare  ]],Noiembrie[[#Totals],[Ore suplimentare   ]],Noiembrie[[#Totals],[Ore suplimentare    ]])</f>
        <v>0</v>
      </c>
    </row>
    <row r="130" spans="2:12" ht="9" customHeight="1" x14ac:dyDescent="0.2"/>
    <row r="131" spans="2:12" ht="15" customHeight="1" x14ac:dyDescent="0.25">
      <c r="B131" s="10" t="s">
        <v>33</v>
      </c>
      <c r="C131" s="11" t="s">
        <v>35</v>
      </c>
      <c r="D131" s="11" t="s">
        <v>38</v>
      </c>
      <c r="E131" s="11" t="s">
        <v>51</v>
      </c>
      <c r="F131" s="11" t="s">
        <v>52</v>
      </c>
      <c r="G131" s="11" t="s">
        <v>55</v>
      </c>
      <c r="H131" s="11" t="s">
        <v>56</v>
      </c>
      <c r="I131" s="11" t="s">
        <v>58</v>
      </c>
      <c r="J131" s="11" t="s">
        <v>59</v>
      </c>
      <c r="K131" s="11" t="s">
        <v>61</v>
      </c>
      <c r="L131" s="12" t="s">
        <v>62</v>
      </c>
    </row>
    <row r="132" spans="2:12" ht="15" customHeight="1" x14ac:dyDescent="0.2">
      <c r="B132" s="13" t="s">
        <v>4</v>
      </c>
      <c r="C132" s="14"/>
      <c r="D132" s="15"/>
      <c r="E132" s="14"/>
      <c r="F132" s="15"/>
      <c r="G132" s="14"/>
      <c r="H132" s="15"/>
      <c r="I132" s="14"/>
      <c r="J132" s="15"/>
      <c r="K132" s="14"/>
      <c r="L132" s="16"/>
    </row>
    <row r="133" spans="2:12" ht="15" customHeight="1" x14ac:dyDescent="0.2">
      <c r="B133" s="13" t="s">
        <v>5</v>
      </c>
      <c r="C133" s="14"/>
      <c r="D133" s="15"/>
      <c r="E133" s="14"/>
      <c r="F133" s="15"/>
      <c r="G133" s="14"/>
      <c r="H133" s="15"/>
      <c r="I133" s="14"/>
      <c r="J133" s="15"/>
      <c r="K133" s="14"/>
      <c r="L133" s="16"/>
    </row>
    <row r="134" spans="2:12" ht="15" customHeight="1" x14ac:dyDescent="0.2">
      <c r="B134" s="13" t="s">
        <v>6</v>
      </c>
      <c r="C134" s="14"/>
      <c r="D134" s="15"/>
      <c r="E134" s="14"/>
      <c r="F134" s="15"/>
      <c r="G134" s="14"/>
      <c r="H134" s="15"/>
      <c r="I134" s="14"/>
      <c r="J134" s="15"/>
      <c r="K134" s="14"/>
      <c r="L134" s="16"/>
    </row>
    <row r="135" spans="2:12" ht="15" customHeight="1" x14ac:dyDescent="0.2">
      <c r="B135" s="13" t="s">
        <v>7</v>
      </c>
      <c r="C135" s="14"/>
      <c r="D135" s="15"/>
      <c r="E135" s="14"/>
      <c r="F135" s="15"/>
      <c r="G135" s="14"/>
      <c r="H135" s="15"/>
      <c r="I135" s="14"/>
      <c r="J135" s="15"/>
      <c r="K135" s="14"/>
      <c r="L135" s="16"/>
    </row>
    <row r="136" spans="2:12" ht="15" customHeight="1" x14ac:dyDescent="0.2">
      <c r="B136" s="13" t="s">
        <v>8</v>
      </c>
      <c r="C136" s="14"/>
      <c r="D136" s="15"/>
      <c r="E136" s="14"/>
      <c r="F136" s="15"/>
      <c r="G136" s="14"/>
      <c r="H136" s="15"/>
      <c r="I136" s="14"/>
      <c r="J136" s="15"/>
      <c r="K136" s="14"/>
      <c r="L136" s="16"/>
    </row>
    <row r="137" spans="2:12" ht="15" customHeight="1" x14ac:dyDescent="0.2">
      <c r="B137" s="13" t="s">
        <v>9</v>
      </c>
      <c r="C137" s="14"/>
      <c r="D137" s="15"/>
      <c r="E137" s="14"/>
      <c r="F137" s="15"/>
      <c r="G137" s="14"/>
      <c r="H137" s="15"/>
      <c r="I137" s="14"/>
      <c r="J137" s="15"/>
      <c r="K137" s="14"/>
      <c r="L137" s="16"/>
    </row>
    <row r="138" spans="2:12" ht="15" customHeight="1" x14ac:dyDescent="0.2">
      <c r="B138" s="13" t="s">
        <v>10</v>
      </c>
      <c r="C138" s="14"/>
      <c r="D138" s="15"/>
      <c r="E138" s="14"/>
      <c r="F138" s="15"/>
      <c r="G138" s="14"/>
      <c r="H138" s="15"/>
      <c r="I138" s="14"/>
      <c r="J138" s="15"/>
      <c r="K138" s="14"/>
      <c r="L138" s="16"/>
    </row>
    <row r="139" spans="2:12" ht="15" customHeight="1" x14ac:dyDescent="0.2">
      <c r="B139" s="17" t="s">
        <v>11</v>
      </c>
      <c r="C139" s="18">
        <f>SUBTOTAL(109,Decembrie[Săptămâna 1])</f>
        <v>0</v>
      </c>
      <c r="D139" s="19">
        <f>SUBTOTAL(109,Decembrie[Ore suplimentare])</f>
        <v>0</v>
      </c>
      <c r="E139" s="18">
        <f>SUBTOTAL(109,Decembrie[Săptămâna 2])</f>
        <v>0</v>
      </c>
      <c r="F139" s="19">
        <f>SUBTOTAL(109,Decembrie[[Ore suplimentare ]])</f>
        <v>0</v>
      </c>
      <c r="G139" s="18">
        <f>SUBTOTAL(109,Decembrie[Săptămâna 3])</f>
        <v>0</v>
      </c>
      <c r="H139" s="19">
        <f>SUBTOTAL(109,Decembrie[[Ore suplimentare  ]])</f>
        <v>0</v>
      </c>
      <c r="I139" s="18">
        <f>SUBTOTAL(109,Decembrie[Săptămâna 4])</f>
        <v>0</v>
      </c>
      <c r="J139" s="19">
        <f>SUBTOTAL(109,Decembrie[[Ore suplimentare   ]])</f>
        <v>0</v>
      </c>
      <c r="K139" s="18">
        <f>SUBTOTAL(109,Decembrie[Săptămâna 5])</f>
        <v>0</v>
      </c>
      <c r="L139" s="20">
        <f>SUBTOTAL(109,Decembrie[[Ore suplimentare    ]])</f>
        <v>0</v>
      </c>
    </row>
    <row r="140" spans="2:12" ht="15" customHeight="1" x14ac:dyDescent="0.2">
      <c r="B140" s="21" t="s">
        <v>34</v>
      </c>
      <c r="C140" s="22">
        <f>SUM(Decembrie[[#Totals],[Săptămâna 1]],Decembrie[[#Totals],[Săptămâna 2]],Decembrie[[#Totals],[Săptămâna 3]],Decembrie[[#Totals],[Săptămâna 4]],Decembrie[[#Totals],[Săptămâna 5]])</f>
        <v>0</v>
      </c>
      <c r="D140" s="24" t="s">
        <v>50</v>
      </c>
      <c r="E140" s="24"/>
      <c r="F140" s="22">
        <f>SUM(Decembrie[[#Totals],[Ore suplimentare]],Decembrie[[#Totals],[Ore suplimentare ]],Decembrie[[#Totals],[Ore suplimentare  ]],Decembrie[[#Totals],[Ore suplimentare   ]],Decembrie[[#Totals],[Ore suplimentare    ]])</f>
        <v>0</v>
      </c>
    </row>
  </sheetData>
  <mergeCells count="19">
    <mergeCell ref="D140:E140"/>
    <mergeCell ref="B1:L2"/>
    <mergeCell ref="D129:E129"/>
    <mergeCell ref="B6:L6"/>
    <mergeCell ref="D16:E16"/>
    <mergeCell ref="D27:E27"/>
    <mergeCell ref="B108:L108"/>
    <mergeCell ref="B74:L74"/>
    <mergeCell ref="D38:E38"/>
    <mergeCell ref="D61:E61"/>
    <mergeCell ref="B40:L40"/>
    <mergeCell ref="D50:E50"/>
    <mergeCell ref="D72:E72"/>
    <mergeCell ref="D95:E95"/>
    <mergeCell ref="D84:E84"/>
    <mergeCell ref="G3:H3"/>
    <mergeCell ref="I3:J3"/>
    <mergeCell ref="D118:E118"/>
    <mergeCell ref="D106:E106"/>
  </mergeCells>
  <phoneticPr fontId="1" type="noConversion"/>
  <dataValidations count="100">
    <dataValidation allowBlank="1" showInputMessage="1" showErrorMessage="1" prompt="Creați fișe de pontaj pentru angajat zilnice, săptămânale, lunare și anuale în această foaie de lucru. Orele normale, orele suplimentare și totalul orelor se calculează automat" sqref="A1" xr:uid="{00000000-0002-0000-0000-000000000000}"/>
    <dataValidation allowBlank="1" showInputMessage="1" showErrorMessage="1" prompt="Introduceți numele angajatului în celula de la dreapta" sqref="B3" xr:uid="{00000000-0002-0000-0000-000001000000}"/>
    <dataValidation allowBlank="1" showInputMessage="1" showErrorMessage="1" prompt="Introduceți numele managerului în celula de la dreapta" sqref="B4" xr:uid="{00000000-0002-0000-0000-000002000000}"/>
    <dataValidation allowBlank="1" showInputMessage="1" showErrorMessage="1" prompt="Introduceți adresa de e-mail în celula de la dreapta" sqref="D3" xr:uid="{00000000-0002-0000-0000-000003000000}"/>
    <dataValidation allowBlank="1" showInputMessage="1" showErrorMessage="1" prompt="Introduceți adresa de e-mail în această celulă" sqref="E3" xr:uid="{00000000-0002-0000-0000-000004000000}"/>
    <dataValidation allowBlank="1" showInputMessage="1" showErrorMessage="1" prompt="Introduceți numărul de telefon în celula de la dreapta" sqref="D4" xr:uid="{00000000-0002-0000-0000-000005000000}"/>
    <dataValidation allowBlank="1" showInputMessage="1" showErrorMessage="1" prompt="Introduceți numărul de telefon în această celulă" sqref="E4" xr:uid="{00000000-0002-0000-0000-000006000000}"/>
    <dataValidation allowBlank="1" showInputMessage="1" showErrorMessage="1" prompt="Orele normale se calculează automat în celula de la dreapta" sqref="G4" xr:uid="{00000000-0002-0000-0000-000007000000}"/>
    <dataValidation allowBlank="1" showInputMessage="1" showErrorMessage="1" prompt="Orele normale se calculează automat în această celulă" sqref="H4" xr:uid="{00000000-0002-0000-0000-000008000000}"/>
    <dataValidation allowBlank="1" showInputMessage="1" showErrorMessage="1" prompt="Orele suplimentare se calculează automat în celula de la dreapta" sqref="I4" xr:uid="{00000000-0002-0000-0000-000009000000}"/>
    <dataValidation allowBlank="1" showInputMessage="1" showErrorMessage="1" prompt="Orele suplimentare se calculează automat în această celulă" sqref="J4" xr:uid="{00000000-0002-0000-0000-00000A000000}"/>
    <dataValidation allowBlank="1" showInputMessage="1" showErrorMessage="1" prompt="Totalul orelor se calculează automat în celula de la dreapta" sqref="K4" xr:uid="{00000000-0002-0000-0000-00000B000000}"/>
    <dataValidation allowBlank="1" showInputMessage="1" showErrorMessage="1" prompt="Totalul orelor se calculează automat calculate în această celulă. Introduceți orele normale și orele suplimentare pentru fiecare zi a săptămânii din ianuarie în tabel, începând cu celula B7" sqref="L4" xr:uid="{00000000-0002-0000-0000-00000C000000}"/>
    <dataValidation allowBlank="1" showInputMessage="1" showErrorMessage="1" prompt="Zilele săptămânii se află în această coloană pentru această lună" sqref="B7 B18 B29 B52 B63 B75 B86 B97 B109 B120 B131 B41" xr:uid="{00000000-0002-0000-0000-00000D000000}"/>
    <dataValidation allowBlank="1" showInputMessage="1" showErrorMessage="1" prompt="Introduceți orele normale pentru săptămâna 1 în această coloană, sub acest titlu" sqref="C7 C18 C29 C131 C120 C109 C97 C86 C75 C63 C52 C41" xr:uid="{00000000-0002-0000-0000-00000E000000}"/>
    <dataValidation allowBlank="1" showInputMessage="1" showErrorMessage="1" prompt="Introduceți orele suplimentare în această coloană, sub acest titlu" sqref="D7 D18 D29 F18 F29 F7 H7 H18 H29 J7 J18 J29 D41 F41 H41 J41 F120 D52 F52 H52 J52 J131 D63 F63 H63 J63 H131 D75 F75 H75 J75 F131 D86 F86 H86 J86 D131 D97 F97 H97 J97 H120 D109 F109 H109 J109 J120 D120" xr:uid="{00000000-0002-0000-0000-00000F000000}"/>
    <dataValidation allowBlank="1" showInputMessage="1" showErrorMessage="1" prompt="Introduceți orele normale pentru săptămâna 2 în această coloană, sub acest titlu" sqref="E7 E18 E29 E131 E120 E109 E97 E86 E75 E63 E52 E41" xr:uid="{00000000-0002-0000-0000-000010000000}"/>
    <dataValidation allowBlank="1" showInputMessage="1" showErrorMessage="1" prompt="Introduceți orele normale pentru săptămâna 3 în această coloană, sub acest titlu" sqref="G7 G18 G29 G41 G52 G63 G75 G86 G97 G109 G120 G131" xr:uid="{00000000-0002-0000-0000-000011000000}"/>
    <dataValidation allowBlank="1" showInputMessage="1" showErrorMessage="1" prompt="Introduceți orele normale pentru săptămâna 4 în această coloană, sub acest titlu" sqref="I7 I18 I29 I131 I120 I109 I97 I86 I75 I63 I52 I41" xr:uid="{00000000-0002-0000-0000-000012000000}"/>
    <dataValidation allowBlank="1" showInputMessage="1" showErrorMessage="1" prompt="Introduceți orele normale pentru săptămâna 5 în această coloană, sub acest titlu" sqref="K7 K18 K29 K41 K52 K63 K75 K86 K97 K109 K120 K131" xr:uid="{00000000-0002-0000-0000-000013000000}"/>
    <dataValidation allowBlank="1" showInputMessage="1" showErrorMessage="1" prompt="Introduceți orele suplimentare în această coloană, sub acest titlu. Totalul orelor săptămânale se calculează automat la sfârșitul tabelului, totalul orelor normale pentru ianuarie în celula C16 și al orelor suplimentare în celula F16" sqref="L7" xr:uid="{00000000-0002-0000-0000-000014000000}"/>
    <dataValidation allowBlank="1" showInputMessage="1" showErrorMessage="1" prompt="Titlul acestei foi de lucru se află în această celulă. Introduceți detaliile în celulele C3, C4, E3, E4, H3 și I3. Orele normale se actualizează automat în celula H4, Orele suplimentare în J4, iar Totalul orelor în L4" sqref="B1:L2" xr:uid="{00000000-0002-0000-0000-000015000000}"/>
    <dataValidation allowBlank="1" showInputMessage="1" showErrorMessage="1" prompt="Introduceți numele angajatului în această celulă" sqref="C3" xr:uid="{00000000-0002-0000-0000-000016000000}"/>
    <dataValidation allowBlank="1" showInputMessage="1" showErrorMessage="1" prompt="Introduceți numele managerului în această celulă" sqref="C4" xr:uid="{00000000-0002-0000-0000-000017000000}"/>
    <dataValidation allowBlank="1" showInputMessage="1" showErrorMessage="1" prompt="Introduceți orele pentru ianuarie în tabelul de mai jos, pentru februarie în tabel începând cu celula B18, iar orele pentru martie în tabel începând cu celula B29. Totalurile se calculează automat" sqref="B6:L6" xr:uid="{00000000-0002-0000-0000-000018000000}"/>
    <dataValidation allowBlank="1" showInputMessage="1" showErrorMessage="1" prompt="Totalul orelor normale pentru ianuarie se calculează automat în celula de la dreapta" sqref="B16" xr:uid="{00000000-0002-0000-0000-000019000000}"/>
    <dataValidation allowBlank="1" showInputMessage="1" showErrorMessage="1" prompt="Totalul orelor normale pentru ianuarie se calculează automat în această celulă" sqref="C16" xr:uid="{00000000-0002-0000-0000-00001A000000}"/>
    <dataValidation allowBlank="1" showInputMessage="1" showErrorMessage="1" prompt="Totalul orelor suplimentare pentru ianuarie se calculează automat în celula de la dreapta" sqref="D16:E16" xr:uid="{00000000-0002-0000-0000-00001B000000}"/>
    <dataValidation allowBlank="1" showInputMessage="1" showErrorMessage="1" prompt="Totalul orelor suplimentare pentru ianuarie se calculează automat în această celulă" sqref="F16" xr:uid="{00000000-0002-0000-0000-00001C000000}"/>
    <dataValidation allowBlank="1" showInputMessage="1" showErrorMessage="1" prompt="Introduceți orele pentru februarie în tabelul de mai jos" sqref="B17" xr:uid="{00000000-0002-0000-0000-00001D000000}"/>
    <dataValidation allowBlank="1" showInputMessage="1" showErrorMessage="1" prompt="Introduceți orele suplimentare în această coloană, sub acest titlu. Totalul orelor săptămânale se calculează automat la sfârșitul tabelului, totalul orelor normale pentru februarie în celula C27 și al orelor suplimentare în celula F27" sqref="L18" xr:uid="{00000000-0002-0000-0000-00001E000000}"/>
    <dataValidation allowBlank="1" showInputMessage="1" showErrorMessage="1" prompt="Totalul orelor normale pentru februarie se calculează automat în celula de la dreapta" sqref="B27" xr:uid="{00000000-0002-0000-0000-00001F000000}"/>
    <dataValidation allowBlank="1" showInputMessage="1" showErrorMessage="1" prompt="Totalul orelor normale pentru februarie se calculează automat în această celulă" sqref="C27" xr:uid="{00000000-0002-0000-0000-000020000000}"/>
    <dataValidation allowBlank="1" showInputMessage="1" showErrorMessage="1" prompt="Totalul orelor suplimentare pentru februarie se calculează automat în celula de la dreapta" sqref="D27:E27" xr:uid="{00000000-0002-0000-0000-000021000000}"/>
    <dataValidation allowBlank="1" showInputMessage="1" showErrorMessage="1" prompt="Totalul orelor suplimentare pentru februarie se calculează automat în această celulă" sqref="F27" xr:uid="{00000000-0002-0000-0000-000022000000}"/>
    <dataValidation allowBlank="1" showInputMessage="1" showErrorMessage="1" prompt="Introduceți orele pentru martie în tabelul de mai jos" sqref="B28" xr:uid="{00000000-0002-0000-0000-000023000000}"/>
    <dataValidation allowBlank="1" showInputMessage="1" showErrorMessage="1" prompt="Totalul orelor normale pentru martie se calculează automat în celula de la dreapta" sqref="B38" xr:uid="{00000000-0002-0000-0000-000024000000}"/>
    <dataValidation allowBlank="1" showInputMessage="1" showErrorMessage="1" prompt="Totalul orelor normale pentru martie se calculează automat în această celulă" sqref="C38" xr:uid="{00000000-0002-0000-0000-000025000000}"/>
    <dataValidation allowBlank="1" showInputMessage="1" showErrorMessage="1" prompt="Totalul orelor suplimentare pentru martie se calculează automat în celula de la dreapta" sqref="D38:E38" xr:uid="{00000000-0002-0000-0000-000026000000}"/>
    <dataValidation allowBlank="1" showInputMessage="1" showErrorMessage="1" prompt="Totalul orelor suplimentare pentru martie se calculează automat în această celulă" sqref="F38" xr:uid="{00000000-0002-0000-0000-000027000000}"/>
    <dataValidation allowBlank="1" showInputMessage="1" showErrorMessage="1" prompt="Introduceți orele normale și suplimentare pentru fiecare zi a săptămânii în tabelele numite aprilie, mai și iunie. Eticheta se află în celula de mai jos" sqref="B39" xr:uid="{00000000-0002-0000-0000-000028000000}"/>
    <dataValidation allowBlank="1" showInputMessage="1" showErrorMessage="1" prompt="Introduceți orele pentru aprilie în tabel începând cu celula B41, orele pentru mai în tabel începând cu celula B52, iar orele pentru iunie în tabel începând cu celula B63. Totalurile se calculează automat" sqref="B40:L40" xr:uid="{00000000-0002-0000-0000-000029000000}"/>
    <dataValidation allowBlank="1" showInputMessage="1" showErrorMessage="1" prompt="Introduceți orele suplimentare în această coloană, sub acest titlu. Totalul orelor săptămânale se calculează automat la sfârșitul tabelului, totalul orelor normale pentru aprilie în celula C50 și al orelor suplimentare în celula F50" sqref="L41" xr:uid="{00000000-0002-0000-0000-00002A000000}"/>
    <dataValidation allowBlank="1" showInputMessage="1" showErrorMessage="1" prompt="Introduceți orele suplimentare în această coloană, sub acest titlu. Totalul orelor săptămânale se calculează automat la sfârșitul tabelului, totalul orelor normale pentru martie în celula C38 și al orelor suplimentare în celula F38" sqref="L29" xr:uid="{00000000-0002-0000-0000-00002B000000}"/>
    <dataValidation allowBlank="1" showInputMessage="1" showErrorMessage="1" prompt="Totalul orelor normale pentru aprilie se calculează automat în celula de la dreapta" sqref="B50" xr:uid="{00000000-0002-0000-0000-00002C000000}"/>
    <dataValidation allowBlank="1" showInputMessage="1" showErrorMessage="1" prompt="Totalul orelor normale pentru aprilie se calculează automat în această celulă" sqref="C50" xr:uid="{00000000-0002-0000-0000-00002D000000}"/>
    <dataValidation allowBlank="1" showInputMessage="1" showErrorMessage="1" prompt="Totalul orelor suplimentare pentru aprilie se calculează automat în celula de la dreapta" sqref="D50:E50" xr:uid="{00000000-0002-0000-0000-00002E000000}"/>
    <dataValidation allowBlank="1" showInputMessage="1" showErrorMessage="1" prompt="Totalul orelor suplimentare pentru aprilie se calculează automat în această celulă" sqref="F50" xr:uid="{00000000-0002-0000-0000-00002F000000}"/>
    <dataValidation allowBlank="1" showInputMessage="1" showErrorMessage="1" prompt="Introduceți orele pentru mai în tabelul de mai jos" sqref="B51" xr:uid="{00000000-0002-0000-0000-000030000000}"/>
    <dataValidation allowBlank="1" showInputMessage="1" showErrorMessage="1" prompt="Introduceți orele suplimentare în această coloană, sub acest titlu. Totalul orelor săptămânale se calculează automat la sfârșitul tabelului, totalul orelor normale pentru mai în celula C61 și al orelor suplimentare în celula F61" sqref="L52" xr:uid="{00000000-0002-0000-0000-000031000000}"/>
    <dataValidation allowBlank="1" showInputMessage="1" showErrorMessage="1" prompt="Totalul orelor normale pentru mai se calculează automat în celula de la dreapta" sqref="B61" xr:uid="{00000000-0002-0000-0000-000032000000}"/>
    <dataValidation allowBlank="1" showInputMessage="1" showErrorMessage="1" prompt="Totalul orelor normale pentru mai se calculează automat în această celulă" sqref="C61" xr:uid="{00000000-0002-0000-0000-000033000000}"/>
    <dataValidation allowBlank="1" showInputMessage="1" showErrorMessage="1" prompt="Totalul orelor suplimentare pentru mai se calculează automat în celula de la dreapta" sqref="D61:E61" xr:uid="{00000000-0002-0000-0000-000034000000}"/>
    <dataValidation allowBlank="1" showInputMessage="1" showErrorMessage="1" prompt="Totalul orelor suplimentare pentru mai se calculează automat în această celulă" sqref="F61" xr:uid="{00000000-0002-0000-0000-000035000000}"/>
    <dataValidation allowBlank="1" showInputMessage="1" showErrorMessage="1" prompt="Introduceți orele pentru iunie în tabelul de mai jos" sqref="B62" xr:uid="{00000000-0002-0000-0000-000036000000}"/>
    <dataValidation allowBlank="1" showInputMessage="1" showErrorMessage="1" prompt="Introduceți orele suplimentare în această coloană, sub acest titlu. Totalul orelor săptămânale se calculează automat la sfârșitul tabelului, totalul orelor normale pentru iunie în celula C72 și al orelor suplimentare în celula F72" sqref="L63" xr:uid="{00000000-0002-0000-0000-000037000000}"/>
    <dataValidation allowBlank="1" showInputMessage="1" showErrorMessage="1" prompt="Totalul orelor normale pentru iunie se calculează automat în celula de la dreapta" sqref="B72" xr:uid="{00000000-0002-0000-0000-000038000000}"/>
    <dataValidation allowBlank="1" showInputMessage="1" showErrorMessage="1" prompt="Totalul orelor normale pentru iunie se calculează automat în această celulă" sqref="C72" xr:uid="{00000000-0002-0000-0000-000039000000}"/>
    <dataValidation allowBlank="1" showInputMessage="1" showErrorMessage="1" prompt="Totalul orelor suplimentare pentru iunie se calculează automat în celula de la dreapta" sqref="D72:E72" xr:uid="{00000000-0002-0000-0000-00003A000000}"/>
    <dataValidation allowBlank="1" showInputMessage="1" showErrorMessage="1" prompt="Totalul orelor suplimentare pentru iunie se calculează automat în această celulă" sqref="F72" xr:uid="{00000000-0002-0000-0000-00003B000000}"/>
    <dataValidation allowBlank="1" showInputMessage="1" showErrorMessage="1" prompt="Introduceți orele pentru iulie în tabel începând cu celula B75, orele pentru august în tabel începând cu celula B86, iar orele pentru septembrie în tabel începând cu celula B97. Totalurile se calculează automat" sqref="B74:L74" xr:uid="{00000000-0002-0000-0000-00003C000000}"/>
    <dataValidation allowBlank="1" showInputMessage="1" showErrorMessage="1" prompt="Introduceți orele normale și orele suplimentare pentru fiecare zi a săptămânii în tabelele numite iulie, august și septembrie" sqref="B73" xr:uid="{00000000-0002-0000-0000-00003D000000}"/>
    <dataValidation allowBlank="1" showInputMessage="1" showErrorMessage="1" prompt="Introduceți orele suplimentare în această coloană, sub acest titlu. Totalul orelor săptămânale se calculează automat la sfârșitul tabelului, totalul orelor normale pentru iulie în celula C84 și al orelor suplimentare în celula F84" sqref="L75" xr:uid="{00000000-0002-0000-0000-00003E000000}"/>
    <dataValidation allowBlank="1" showInputMessage="1" showErrorMessage="1" prompt="Totalul orelor normale pentru iulie se calculează automat în celula de la dreapta" sqref="B84" xr:uid="{00000000-0002-0000-0000-00003F000000}"/>
    <dataValidation allowBlank="1" showInputMessage="1" showErrorMessage="1" prompt="Totalul orelor normale pentru iulie se calculează automat în această celulă" sqref="C84" xr:uid="{00000000-0002-0000-0000-000040000000}"/>
    <dataValidation allowBlank="1" showInputMessage="1" showErrorMessage="1" prompt="Totalul orelor suplimentare pentru iulie se calculează automat în celula de la dreapta" sqref="D84:E84" xr:uid="{00000000-0002-0000-0000-000041000000}"/>
    <dataValidation allowBlank="1" showInputMessage="1" showErrorMessage="1" prompt="Totalul orelor suplimentare pentru iulie se calculează automat în această celulă" sqref="F84" xr:uid="{00000000-0002-0000-0000-000042000000}"/>
    <dataValidation allowBlank="1" showInputMessage="1" showErrorMessage="1" prompt="Introduceți orele pentru august în tabelul de mai jos" sqref="B85" xr:uid="{00000000-0002-0000-0000-000043000000}"/>
    <dataValidation allowBlank="1" showInputMessage="1" showErrorMessage="1" prompt="Introduceți orele suplimentare în această coloană, sub acest titlu. Totalul orelor săptămânale se calculează automat la sfârșitul tabelului, totalul orelor normale pentru august în celula C95 și al orelor suplimentare în celula F95" sqref="L86" xr:uid="{00000000-0002-0000-0000-000044000000}"/>
    <dataValidation allowBlank="1" showInputMessage="1" showErrorMessage="1" prompt="Totalul orelor normale pentru august se calculează automat în celula de la dreapta" sqref="B95" xr:uid="{00000000-0002-0000-0000-000045000000}"/>
    <dataValidation allowBlank="1" showInputMessage="1" showErrorMessage="1" prompt="Totalul orelor normale pentru august se calculează automat în această celulă" sqref="C95" xr:uid="{00000000-0002-0000-0000-000046000000}"/>
    <dataValidation allowBlank="1" showInputMessage="1" showErrorMessage="1" prompt="Totalul orelor suplimentare pentru august se calculează automat în celula de la dreapta" sqref="D95:E95" xr:uid="{00000000-0002-0000-0000-000047000000}"/>
    <dataValidation allowBlank="1" showInputMessage="1" showErrorMessage="1" prompt="Totalul orelor suplimentare pentru august se calculează automat în această celulă" sqref="F95" xr:uid="{00000000-0002-0000-0000-000048000000}"/>
    <dataValidation allowBlank="1" showInputMessage="1" showErrorMessage="1" prompt="Introduceți orele pentru septembrie în celulele din tabelul de mai jos" sqref="B96" xr:uid="{00000000-0002-0000-0000-000049000000}"/>
    <dataValidation allowBlank="1" showInputMessage="1" showErrorMessage="1" prompt="Introduceți orele suplimentare în această coloană, sub acest titlu. Totalul orelor săptămânale se calculează automat la sfârșitul tabelului, totalul orelor normale pentru septembrie în celula C106 și al orelor suplimentare în celula F106" sqref="L97" xr:uid="{00000000-0002-0000-0000-00004A000000}"/>
    <dataValidation allowBlank="1" showInputMessage="1" showErrorMessage="1" prompt="Totalul orelor normale pentru septembrie se calculează automat în celula de la dreapta" sqref="B106" xr:uid="{00000000-0002-0000-0000-00004B000000}"/>
    <dataValidation allowBlank="1" showInputMessage="1" showErrorMessage="1" prompt="Totalul orelor normale pentru septembrie se calculează automat în această celulă" sqref="C106" xr:uid="{00000000-0002-0000-0000-00004C000000}"/>
    <dataValidation allowBlank="1" showInputMessage="1" showErrorMessage="1" prompt="Totalul orelor suplimentare pentru septembrie se calculează automat în celula de la dreapta" sqref="D106:E106" xr:uid="{00000000-0002-0000-0000-00004D000000}"/>
    <dataValidation allowBlank="1" showInputMessage="1" showErrorMessage="1" prompt="Totalul orelor suplimentare pentru septembrie se calculează automat în această celulă" sqref="F106" xr:uid="{00000000-0002-0000-0000-00004E000000}"/>
    <dataValidation allowBlank="1" showInputMessage="1" showErrorMessage="1" prompt="Introduceți orele normale și suplimentare pentru fiecare zi a săptămânii în tabelele numite octombrie, noiembrie și decembrie" sqref="B107" xr:uid="{00000000-0002-0000-0000-00004F000000}"/>
    <dataValidation allowBlank="1" showInputMessage="1" showErrorMessage="1" prompt="Introduceți orele pentru octombrie în tabel începând cu celula B109, orele pentru noiembrie în tabel începând cu celula B120, iar orele pentru decembrie în tabel începând cu celula B131. Totalurile se calculează automat" sqref="B108:L108" xr:uid="{00000000-0002-0000-0000-000050000000}"/>
    <dataValidation allowBlank="1" showInputMessage="1" showErrorMessage="1" prompt="Introduceți orele suplimentare în această coloană, sub acest titlu. Totalul orelor săptămânale se calculează automat la sfârșitul tabelului, totalul orelor normale pentru octombrie în celula C118 și al orelor suplimentare în celula F118" sqref="L109" xr:uid="{00000000-0002-0000-0000-000051000000}"/>
    <dataValidation allowBlank="1" showInputMessage="1" showErrorMessage="1" prompt="Totalul orelor normale pentru octombrie se calculează automat în celula de la dreapta" sqref="B118" xr:uid="{00000000-0002-0000-0000-000052000000}"/>
    <dataValidation allowBlank="1" showInputMessage="1" showErrorMessage="1" prompt="Totalul orelor normale pentru octombrie se calculează automat în această celulă" sqref="C118" xr:uid="{00000000-0002-0000-0000-000053000000}"/>
    <dataValidation allowBlank="1" showInputMessage="1" showErrorMessage="1" prompt="Totalul orelor suplimentare pentru octombrie se calculează automat în celula de la dreapta" sqref="D118:E118" xr:uid="{00000000-0002-0000-0000-000054000000}"/>
    <dataValidation allowBlank="1" showInputMessage="1" showErrorMessage="1" prompt="Totalul orelor suplimentare pentru octombrie se calculează automat în această celulă" sqref="F118" xr:uid="{00000000-0002-0000-0000-000055000000}"/>
    <dataValidation allowBlank="1" showInputMessage="1" showErrorMessage="1" prompt="Introduceți orele pentru noiembrie în tabelul de mai jos" sqref="B119" xr:uid="{00000000-0002-0000-0000-000056000000}"/>
    <dataValidation allowBlank="1" showInputMessage="1" showErrorMessage="1" prompt="Introduceți orele suplimentare în această coloană, sub acest titlu. Totalul orelor săptămânale se calculează automat la sfârșitul tabelului, totalul orelor normale pentru noiembrie în celula C129 și al orelor suplimentare în celula F129" sqref="L120" xr:uid="{00000000-0002-0000-0000-000057000000}"/>
    <dataValidation allowBlank="1" showInputMessage="1" showErrorMessage="1" prompt="Totalul orelor normale pentru noiembrie se calculează automat în celula de la dreapta" sqref="B129" xr:uid="{00000000-0002-0000-0000-000058000000}"/>
    <dataValidation allowBlank="1" showInputMessage="1" showErrorMessage="1" prompt="Totalul orelor normale pentru noiembrie se calculează automat în această celulă" sqref="C129" xr:uid="{00000000-0002-0000-0000-000059000000}"/>
    <dataValidation allowBlank="1" showInputMessage="1" showErrorMessage="1" prompt="Totalul orelor suplimentare pentru noiembrie se calculează automat în celula de la dreapta" sqref="D129:E129" xr:uid="{00000000-0002-0000-0000-00005A000000}"/>
    <dataValidation allowBlank="1" showInputMessage="1" showErrorMessage="1" prompt="Totalul orelor suplimentare pentru noiembrie se calculează automat în această celulă" sqref="F129" xr:uid="{00000000-0002-0000-0000-00005B000000}"/>
    <dataValidation allowBlank="1" showInputMessage="1" showErrorMessage="1" prompt="Introduceți orele pentru decembrie în tabelul de mai jos" sqref="B130" xr:uid="{00000000-0002-0000-0000-00005C000000}"/>
    <dataValidation allowBlank="1" showInputMessage="1" showErrorMessage="1" prompt="Introduceți orele suplimentare în această coloană, sub acest titlu. Totalul orelor săptămânale se calculează automat la sfârșitul tabelului, totalul orelor normale pentru decembrie în celula C140 și al orelor suplimentare în celula F140" sqref="L131" xr:uid="{00000000-0002-0000-0000-00005D000000}"/>
    <dataValidation allowBlank="1" showInputMessage="1" showErrorMessage="1" prompt="Totalul orelor normale pentru decembrie se calculează automat în celula de la dreapta" sqref="B140" xr:uid="{00000000-0002-0000-0000-00005E000000}"/>
    <dataValidation allowBlank="1" showInputMessage="1" showErrorMessage="1" prompt="Totalul orelor normale pentru decembrie se calculează automat în această celulă" sqref="C140" xr:uid="{00000000-0002-0000-0000-00005F000000}"/>
    <dataValidation allowBlank="1" showInputMessage="1" showErrorMessage="1" prompt="Totalul orelor suplimentare pentru decembrie se calculează automat în celula de la dreapta" sqref="D140:E140" xr:uid="{00000000-0002-0000-0000-000060000000}"/>
    <dataValidation allowBlank="1" showInputMessage="1" showErrorMessage="1" prompt="Totalul orelor suplimentare pentru decembrie se calculează automat în această celulă" sqref="F140" xr:uid="{00000000-0002-0000-0000-000061000000}"/>
    <dataValidation allowBlank="1" showInputMessage="1" showErrorMessage="1" prompt="Introduceți totalurile de la începutul anului până în prezent în celula de la dreapta" sqref="G3" xr:uid="{00000000-0002-0000-0000-000062000000}"/>
    <dataValidation allowBlank="1" showInputMessage="1" showErrorMessage="1" prompt="Introduceți totalurile de la începutul anului până în prezent în această celulă" sqref="I3" xr:uid="{00000000-0002-0000-0000-000063000000}"/>
  </dataValidations>
  <printOptions horizontalCentered="1"/>
  <pageMargins left="0.75" right="0.75" top="1" bottom="1" header="0.5" footer="0.5"/>
  <pageSetup paperSize="9" scale="80" orientation="landscape" r:id="rId1"/>
  <headerFooter alignWithMargins="0"/>
  <rowBreaks count="3" manualBreakCount="3">
    <brk id="39" max="16383" man="1"/>
    <brk id="73" max="16383" man="1"/>
    <brk id="107" max="16383" man="1"/>
  </row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Foaie de pontaj anuală</vt:lpstr>
      <vt:lpstr>'Foaie de pontaj anuală'!Print_Area</vt:lpstr>
      <vt:lpstr>'Foaie de pontaj anuală'!Print_Titles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2018-12-13T13:04:33Z</dcterms:created>
  <dcterms:modified xsi:type="dcterms:W3CDTF">2018-12-13T13:04:33Z</dcterms:modified>
</cp:coreProperties>
</file>