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codeName="ThisWorkbook"/>
  <bookViews>
    <workbookView xWindow="-120" yWindow="-120" windowWidth="24240" windowHeight="17640" xr2:uid="{00000000-000D-0000-FFFF-FFFF00000000}"/>
  </bookViews>
  <sheets>
    <sheet name="Început" sheetId="5" r:id="rId1"/>
    <sheet name="Buget lunar facultate" sheetId="3" r:id="rId2"/>
    <sheet name="calc_diagr" sheetId="4" state="hidden" r:id="rId3"/>
  </sheets>
  <definedNames>
    <definedName name="_xlnm._FilterDatabase" localSheetId="1" hidden="1">'Buget lunar facultate'!#REF!</definedName>
    <definedName name="CategoriiCheltuieli">{"cazare și masă";"taxe școlare";"cărți și consumabile";"transport";"cheltuieli personale";"alte cheltuieli"}</definedName>
    <definedName name="CategoriiVenituri">{"ajutor financiar";"salarii (net)";"ajutor de la familie";"din economii";"altele"}</definedName>
    <definedName name="DataDeÎnceput">DATEVALUE("1-"&amp;ÎnceputLunăSelectat&amp;"-" &amp;YEAR(TODAY()))</definedName>
    <definedName name="ÎnceputLunăSelectat">'Buget lunar facultate'!$B$25</definedName>
    <definedName name="LunaUrmătoare">UPPER(TEXT(EOMONTH(VALUE('Buget lunar facultate'!XFD1 &amp; "1"),0)+1,"mmmm "))</definedName>
    <definedName name="PerioadăSelectată">INDEX(Perioade,,ValoareBarăDefilare)</definedName>
    <definedName name="PerioadăSelectatăColoană">MATCH(PerioadăSelectată,Perioade,0)</definedName>
    <definedName name="PerioadăSelectatăEsteFinanțată">INDEX('Buget lunar facultate'!$C$37:$O$37,,PerioadăSelectatăColoană)&gt;=INDEX('Buget lunar facultate'!$C$72:$O$72,,PerioadăSelectatăColoană)</definedName>
    <definedName name="PerioadăSelectatăFluxMonetarNegativ">INDEX('Buget lunar facultate'!$C$28:$O$28,,PerioadăSelectatăColoană) * NOT(PerioadăSelectatăEsteFinanțată)</definedName>
    <definedName name="PerioadăSelectatăFluxMonetarNegativ_Oglindă">CHOOSE({1,2,3},0,PerioadăSelectatăFluxMonetarNegativ,-(MAX(ABS(PerioadăSelectatăFluxMonetarNegativ),PerioadăSelectatăFluxMonetarPozitiv)))</definedName>
    <definedName name="PerioadăSelectatăFluxMonetarPozitiv">INDEX('Buget lunar facultate'!$C$28:$O$28,,PerioadăSelectatăColoană) * PerioadăSelectatăEsteFinanțată</definedName>
    <definedName name="PerioadăSelectatăFluxMonetarPozitiv_Oglindă">CHOOSE({1,2,3},0,PerioadăSelectatăFluxMonetarPozitiv,(MAX(ABS(PerioadăSelectatăFluxMonetarNegativ),PerioadăSelectatăFluxMonetarPozitiv)))</definedName>
    <definedName name="Perioade">'Buget lunar facultate'!$C$27:$O$27</definedName>
    <definedName name="PrimaLună">UPPER(TEXT(DataDeÎnceput,"mmmm "))</definedName>
    <definedName name="ProcentCheltuieli">'Buget lunar facultate'!$P$40,'Buget lunar facultate'!$P$45,'Buget lunar facultate'!$P$49,'Buget lunar facultate'!$P$53,'Buget lunar facultate'!$P$59,'Buget lunar facultate'!$P$67</definedName>
    <definedName name="ProcentVenit">'Buget lunar facultate'!$P$32:$P$36</definedName>
    <definedName name="ValoareBarăDefilare">calc_diagr!$D$13</definedName>
    <definedName name="venit_procente_perioada_selectată">'Buget lunar facultate'!$P$32:$P$36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3" l="1"/>
  <c r="C31" i="3"/>
  <c r="D27" i="3" l="1"/>
  <c r="E27" i="3" s="1"/>
  <c r="F27" i="3" s="1"/>
  <c r="G27" i="3" s="1"/>
  <c r="H27" i="3" s="1"/>
  <c r="I27" i="3" s="1"/>
  <c r="J27" i="3" s="1"/>
  <c r="K27" i="3" s="1"/>
  <c r="L27" i="3" s="1"/>
  <c r="M27" i="3" s="1"/>
  <c r="N27" i="3" s="1"/>
  <c r="P12" i="4"/>
  <c r="F6" i="4" l="1"/>
  <c r="F7" i="4"/>
  <c r="D3" i="4"/>
  <c r="D8" i="4" s="1"/>
  <c r="D12" i="4"/>
  <c r="C39" i="3"/>
  <c r="D39" i="3" s="1"/>
  <c r="E39" i="3" s="1"/>
  <c r="F39" i="3" s="1"/>
  <c r="G39" i="3" s="1"/>
  <c r="H39" i="3" s="1"/>
  <c r="I39" i="3" s="1"/>
  <c r="J39" i="3" s="1"/>
  <c r="K39" i="3" s="1"/>
  <c r="L39" i="3" s="1"/>
  <c r="M39" i="3" s="1"/>
  <c r="N39" i="3" s="1"/>
  <c r="D7" i="4" l="1"/>
  <c r="D6" i="4"/>
  <c r="E12" i="4"/>
  <c r="D31" i="3"/>
  <c r="E31" i="3" s="1"/>
  <c r="F31" i="3" s="1"/>
  <c r="G31" i="3" s="1"/>
  <c r="H31" i="3" s="1"/>
  <c r="I31" i="3" s="1"/>
  <c r="J31" i="3" s="1"/>
  <c r="K31" i="3" s="1"/>
  <c r="L31" i="3" s="1"/>
  <c r="M31" i="3" l="1"/>
  <c r="F12" i="4"/>
  <c r="N31" i="3" l="1"/>
  <c r="G12" i="4"/>
  <c r="N67" i="3" l="1"/>
  <c r="M67" i="3"/>
  <c r="L67" i="3"/>
  <c r="K67" i="3"/>
  <c r="J67" i="3"/>
  <c r="I67" i="3"/>
  <c r="H67" i="3"/>
  <c r="G67" i="3"/>
  <c r="F67" i="3"/>
  <c r="E67" i="3"/>
  <c r="D67" i="3"/>
  <c r="C67" i="3"/>
  <c r="N37" i="3"/>
  <c r="M37" i="3"/>
  <c r="L37" i="3"/>
  <c r="K37" i="3"/>
  <c r="J37" i="3"/>
  <c r="I37" i="3"/>
  <c r="H37" i="3"/>
  <c r="G37" i="3"/>
  <c r="F37" i="3"/>
  <c r="E37" i="3"/>
  <c r="D37" i="3"/>
  <c r="C37" i="3"/>
  <c r="O36" i="3"/>
  <c r="O35" i="3"/>
  <c r="O34" i="3"/>
  <c r="O33" i="3"/>
  <c r="O32" i="3"/>
  <c r="N59" i="3"/>
  <c r="M59" i="3"/>
  <c r="L59" i="3"/>
  <c r="K59" i="3"/>
  <c r="J59" i="3"/>
  <c r="I59" i="3"/>
  <c r="H59" i="3"/>
  <c r="G59" i="3"/>
  <c r="F59" i="3"/>
  <c r="E59" i="3"/>
  <c r="D59" i="3"/>
  <c r="C59" i="3"/>
  <c r="O61" i="3"/>
  <c r="O70" i="3"/>
  <c r="O69" i="3"/>
  <c r="O68" i="3"/>
  <c r="O65" i="3"/>
  <c r="O64" i="3"/>
  <c r="O63" i="3"/>
  <c r="O62" i="3"/>
  <c r="O60" i="3"/>
  <c r="N53" i="3"/>
  <c r="M53" i="3"/>
  <c r="L53" i="3"/>
  <c r="K53" i="3"/>
  <c r="J53" i="3"/>
  <c r="I53" i="3"/>
  <c r="H53" i="3"/>
  <c r="G53" i="3"/>
  <c r="F53" i="3"/>
  <c r="E53" i="3"/>
  <c r="D53" i="3"/>
  <c r="C53" i="3"/>
  <c r="O57" i="3"/>
  <c r="O56" i="3"/>
  <c r="O55" i="3"/>
  <c r="O54" i="3"/>
  <c r="O47" i="3"/>
  <c r="N49" i="3"/>
  <c r="M49" i="3"/>
  <c r="L49" i="3"/>
  <c r="K49" i="3"/>
  <c r="J49" i="3"/>
  <c r="I49" i="3"/>
  <c r="H49" i="3"/>
  <c r="G49" i="3"/>
  <c r="F49" i="3"/>
  <c r="E49" i="3"/>
  <c r="D49" i="3"/>
  <c r="C49" i="3"/>
  <c r="O51" i="3"/>
  <c r="O50" i="3"/>
  <c r="N45" i="3"/>
  <c r="M45" i="3"/>
  <c r="L45" i="3"/>
  <c r="K45" i="3"/>
  <c r="J45" i="3"/>
  <c r="I45" i="3"/>
  <c r="H45" i="3"/>
  <c r="G45" i="3"/>
  <c r="F45" i="3"/>
  <c r="E45" i="3"/>
  <c r="D45" i="3"/>
  <c r="C45" i="3"/>
  <c r="O46" i="3"/>
  <c r="N40" i="3"/>
  <c r="M40" i="3"/>
  <c r="L40" i="3"/>
  <c r="K40" i="3"/>
  <c r="J40" i="3"/>
  <c r="I40" i="3"/>
  <c r="H40" i="3"/>
  <c r="G40" i="3"/>
  <c r="F40" i="3"/>
  <c r="E40" i="3"/>
  <c r="D40" i="3"/>
  <c r="C40" i="3"/>
  <c r="O43" i="3"/>
  <c r="O42" i="3"/>
  <c r="O41" i="3"/>
  <c r="H12" i="4" l="1"/>
  <c r="I12" i="4"/>
  <c r="O37" i="3"/>
  <c r="O45" i="3"/>
  <c r="O53" i="3"/>
  <c r="O49" i="3"/>
  <c r="O59" i="3"/>
  <c r="O40" i="3"/>
  <c r="O67" i="3"/>
  <c r="J72" i="3"/>
  <c r="J28" i="3" s="1"/>
  <c r="D72" i="3"/>
  <c r="D28" i="3" s="1"/>
  <c r="M72" i="3"/>
  <c r="M28" i="3" s="1"/>
  <c r="G72" i="3"/>
  <c r="G28" i="3" s="1"/>
  <c r="H72" i="3"/>
  <c r="H28" i="3" s="1"/>
  <c r="N72" i="3"/>
  <c r="N28" i="3" s="1"/>
  <c r="C72" i="3"/>
  <c r="E72" i="3"/>
  <c r="E28" i="3" s="1"/>
  <c r="K72" i="3"/>
  <c r="K28" i="3" s="1"/>
  <c r="L72" i="3"/>
  <c r="L28" i="3" s="1"/>
  <c r="F72" i="3"/>
  <c r="F28" i="3" s="1"/>
  <c r="I72" i="3"/>
  <c r="I28" i="3" s="1"/>
  <c r="J12" i="4" l="1"/>
  <c r="O72" i="3"/>
  <c r="C28" i="3"/>
  <c r="E8" i="4" l="1"/>
  <c r="K12" i="4"/>
  <c r="O28" i="3"/>
  <c r="M29" i="3"/>
  <c r="L29" i="3"/>
  <c r="F29" i="3"/>
  <c r="K29" i="3"/>
  <c r="E29" i="3"/>
  <c r="G29" i="3"/>
  <c r="J29" i="3"/>
  <c r="D29" i="3"/>
  <c r="I29" i="3"/>
  <c r="C29" i="3"/>
  <c r="N29" i="3"/>
  <c r="H29" i="3"/>
  <c r="F8" i="4" l="1"/>
  <c r="M5" i="3" s="1"/>
  <c r="L12" i="4"/>
  <c r="M12" i="4" l="1"/>
  <c r="N12" i="4" l="1"/>
  <c r="P51" i="3" l="1"/>
  <c r="L15" i="4" l="1"/>
  <c r="P40" i="3"/>
  <c r="L14" i="4"/>
  <c r="B5" i="3"/>
  <c r="D14" i="4"/>
  <c r="P46" i="3"/>
  <c r="K14" i="4"/>
  <c r="P28" i="3"/>
  <c r="P70" i="3"/>
  <c r="P47" i="3"/>
  <c r="O15" i="4"/>
  <c r="O14" i="4"/>
  <c r="P45" i="3"/>
  <c r="I14" i="4"/>
  <c r="G14" i="4"/>
  <c r="P32" i="3"/>
  <c r="D19" i="4" s="1"/>
  <c r="P34" i="3"/>
  <c r="D21" i="4" s="1"/>
  <c r="P33" i="3"/>
  <c r="D20" i="4" s="1"/>
  <c r="P56" i="3"/>
  <c r="P15" i="4"/>
  <c r="P67" i="3"/>
  <c r="E5" i="3"/>
  <c r="P41" i="3"/>
  <c r="O12" i="4"/>
  <c r="J15" i="4"/>
  <c r="P36" i="3"/>
  <c r="D23" i="4" s="1"/>
  <c r="P49" i="3"/>
  <c r="P69" i="3"/>
  <c r="P55" i="3"/>
  <c r="P72" i="3"/>
  <c r="F14" i="4"/>
  <c r="P65" i="3"/>
  <c r="P35" i="3"/>
  <c r="D22" i="4" s="1"/>
  <c r="P64" i="3"/>
  <c r="P61" i="3"/>
  <c r="P43" i="3"/>
  <c r="P54" i="3"/>
  <c r="P59" i="3"/>
  <c r="M14" i="4"/>
  <c r="P57" i="3"/>
  <c r="D15" i="4"/>
  <c r="P14" i="4"/>
  <c r="K15" i="4"/>
  <c r="P50" i="3"/>
  <c r="F15" i="4"/>
  <c r="M15" i="4"/>
  <c r="P63" i="3"/>
  <c r="I15" i="4"/>
  <c r="P37" i="3"/>
  <c r="N15" i="4"/>
  <c r="H14" i="4"/>
  <c r="P68" i="3"/>
  <c r="N14" i="4"/>
  <c r="P26" i="3"/>
  <c r="H15" i="4"/>
  <c r="P53" i="3"/>
  <c r="E14" i="4"/>
  <c r="J14" i="4"/>
  <c r="G15" i="4"/>
  <c r="P62" i="3"/>
  <c r="E15" i="4"/>
  <c r="P42" i="3"/>
  <c r="P60" i="3"/>
  <c r="M4" i="3" l="1"/>
  <c r="B4" i="3"/>
  <c r="E4" i="3"/>
</calcChain>
</file>

<file path=xl/sharedStrings.xml><?xml version="1.0" encoding="utf-8"?>
<sst xmlns="http://schemas.openxmlformats.org/spreadsheetml/2006/main" count="70" uniqueCount="61">
  <si>
    <t>DESPRE ACEST ȘABLON</t>
  </si>
  <si>
    <t>Utilizați foaia de lucru Buget lunar pentru facultate pentru a monitoriza veniturile, cheltuielile și fluxul monetar.</t>
  </si>
  <si>
    <t>Introduceți veniturile și cheltuielile lunare pentru a calcula totalul veniturilor și al cheltuielilor.</t>
  </si>
  <si>
    <t>Fluxul monetar se calculează automat, iar diagrama Flux monetar se actualizează pentru dvs.</t>
  </si>
  <si>
    <t>Selectați glisorul pentru a obține diagramele cu veniturile, cheltuielile și fluxul monetar pentru o lună și un an.</t>
  </si>
  <si>
    <t>Notă: </t>
  </si>
  <si>
    <t>Găsiți instrucțiuni suplimentare în coloana A din foaia de lucru. Acest text a fost ascuns intenționat. Pentru a elimina textul, selectați coloana A, apoi DELETE. Pentru a reafișa textul, selectați coloana A, apoi schimbați culoarea fontului.</t>
  </si>
  <si>
    <t>Selectați Luna în celula de la dreapta. Apăsați ALT+SĂGEATĂ ÎN JOS pentru opțiuni, apoi SĂGEATĂ ÎN JOS și ENTER pentru a selecta.</t>
  </si>
  <si>
    <t>Buget lunar pentru facultate</t>
  </si>
  <si>
    <t>Diagramă inelară care afișează centralizatorul de venituri pentru luna sau anul selectat se află în această celulă.</t>
  </si>
  <si>
    <t>Diagrama cu linii care afișează fluxul monetar pentru luna sau anul selectat se află în această celulă.</t>
  </si>
  <si>
    <t>Glisorul se află în această celulă.</t>
  </si>
  <si>
    <t>Numerar lunar după cheltuieli</t>
  </si>
  <si>
    <t>Flux monetar</t>
  </si>
  <si>
    <t>Flux monetar cumulativ</t>
  </si>
  <si>
    <t>VENIT LUNAR</t>
  </si>
  <si>
    <t>Ajutor financiar (subvenții, burse, împrumuturi) plătit pentru dvs.</t>
  </si>
  <si>
    <t>Salarii după impozitare dintr-o activitate</t>
  </si>
  <si>
    <t>Ajutor financiar din partea familiei</t>
  </si>
  <si>
    <t>Retrageri de economii</t>
  </si>
  <si>
    <t>Altele (pensie alimentară, ajutor social, cadouri etc.)</t>
  </si>
  <si>
    <t>VENITURI TOTALE</t>
  </si>
  <si>
    <t>CHELTUIELI LUNARE</t>
  </si>
  <si>
    <t>Cazare și masă</t>
  </si>
  <si>
    <t>Taxe școlare</t>
  </si>
  <si>
    <t>Cărți și consumabile</t>
  </si>
  <si>
    <t>Transport</t>
  </si>
  <si>
    <t>CheltuieliPersonale</t>
  </si>
  <si>
    <t>Alte cheltuieli</t>
  </si>
  <si>
    <t>CHELTUIELI TOTALE</t>
  </si>
  <si>
    <t>Diagramă inelară care afișează centralizatorul de cheltuieli pentru luna sau anul selectat se află în această celulă.</t>
  </si>
  <si>
    <t>Graficul cu bare care afișează fluxul monetar pozitiv și negativ pentru luna sau anul selectat se află în această celulă.</t>
  </si>
  <si>
    <t xml:space="preserve">AN  </t>
  </si>
  <si>
    <t xml:space="preserve">% VEN </t>
  </si>
  <si>
    <t>***Această foaie trebuie să rămână ascunsă***</t>
  </si>
  <si>
    <t xml:space="preserve">Valoare bară de defilare: </t>
  </si>
  <si>
    <t xml:space="preserve">Diagramă flux de numerar: </t>
  </si>
  <si>
    <t xml:space="preserve">Cumulativ: </t>
  </si>
  <si>
    <t>DATE DIAGRAMĂ VENITURI</t>
  </si>
  <si>
    <t>Titluri Diagramă dinamică</t>
  </si>
  <si>
    <t>IANUARIE</t>
  </si>
  <si>
    <t>Creați un Buget lunar pentru facultate în această foaie de lucru. Titlul acestei foi de lucru se află în celula de la dreapta și în celula B1. Găsiți instrucțiuni utile despre cum să utilizați această foaie de lucru în celulele din această coloană. Următoarele instrucțiuni se află în celula A4.</t>
  </si>
  <si>
    <t>Eticheta Venituri se află în celula de la dreapta, eticheta Cheltuieli în celula E4, iar eticheta Flux monetar în M4.</t>
  </si>
  <si>
    <t>Veniturile se actualizează automat în celula de la dreapta, cheltuielile în celula E5, iar fluxul de numerar în M5.</t>
  </si>
  <si>
    <t>Diagrama inelară care afișează centralizatorul veniturilor în celula de la dreapta, centralizatorul cheltuielilor în celula E6 și diagrama cu bare care afișează fluxul monetar pozitiv și negativ în celula M6 se actualizează automat. Următoarele instrucțiuni se află în celula A17.</t>
  </si>
  <si>
    <t>Diagrama cu linii a fluxului monetar se află în celula de la dreapta. Următoarele instrucțiuni se află în celula A21.</t>
  </si>
  <si>
    <t>Selectați glisorul de la dreapta pentru a obține diagramele și datele privind veniturile, cheltuielile și fluxul monetar lunar sau anual. Următoarele instrucțiuni se află în celula A25.</t>
  </si>
  <si>
    <t>Perioada selectată se actualizează automat în celula P26.</t>
  </si>
  <si>
    <t>Etichetele se află pe acest rând, eticheta Numerar lunar după cheltuieli în celula de la dreapta, lunile în celulele de la C27 la N27, anul în O27, iar Creșterea procentuală în P27.</t>
  </si>
  <si>
    <t>Eticheta Flux monetar se află în celula de la dreapta. Fluxul monetar pentru fiecare lună se calculează automat în celulele C28-N28, suma anuală în O28, iar creșterea procentuală în P28. Diagrama sparkline se actualizează automat în celula Q28.</t>
  </si>
  <si>
    <t>Eticheta Flux monetar cumulativ se află în celula de la dreapta. Fluxul monetar cumulativ pentru fiecare lună se calculează automat în celulele C29-N29, suma anuală în O29, iar creșterea procentuală în P29. Diagrama sparkline se actualizează automat în celula Q29. Următoarele instrucțiuni se află în celula A31.</t>
  </si>
  <si>
    <t>Eticheta Venit total se află în celula din dreapta. Venitul total pentru fiecare lună se calculează automat în celulele de la C37 la N37, suma anuală în O37, iar creșterea procentuală în P37. Diagrama sparkline se actualizează automat în celula Q37. Următoarele instrucțiuni se află în celula A39.</t>
  </si>
  <si>
    <t>Eticheta Cheltuieli lunare se află în celula de la dreapta, lunile în celulele de la C39 la N39, anul în O39, iar eticheta Creștere procentuală în P39.</t>
  </si>
  <si>
    <t>Introduceți sau modificați elementul cheltuieli în celula de la dreapta și sumele lunare în celulele de la C40 la N43. Suma anuală se calculează automat în celulele de la O40 la O43, iar creșterea procentuală în celulele de la P40 la P43. Diagrama sparkline se actualizează automat în celula Q40. Următoarele instrucțiuni se află în celula A45.</t>
  </si>
  <si>
    <t>Introduceți sau modificați elementul cheltuieli în celula de la dreapta și sumele lunare în celulele de la C45 la N47. Suma anuală se calculează automat în celulele de la O45 la O47, iar creșterea procentuală în celulele de la P45 la P47. Diagrama sparkline se actualizează automat în celula Q45. Următoarele instrucțiuni se află în celula A49.</t>
  </si>
  <si>
    <t>Introduceți sau modificați elementul cheltuieli în celula de la dreapta și sumele lunare în celulele de la C49 la N51. Suma anuală se calculează automat în celulele de la O49 la O51, iar creșterea procentuală în celulele de la P49 la P51. Diagrama sparkline se actualizează automat în celula Q49. Următoarele instrucțiuni se află în celula A53.</t>
  </si>
  <si>
    <t>Introduceți sau modificați elementul cheltuieli în celula de la dreapta și sumele lunare în celulele de la C53 la N57. Suma anuală se calculează automat în celulele de la O53 la O57, iar creșterea procentuală în celulele de la P53 la P57. Diagrama sparkline se actualizează automat în celula Q53. Următoarele instrucțiuni se află în celula A59.</t>
  </si>
  <si>
    <t>Introduceți sau modificați elementul cheltuieli în celula de la dreapta și sumele lunare în celulele de la C59 la N65. Suma anuală se calculează automat în celulele de la O59 la O65, iar creșterea procentuală în celulele de la P59 la P65. Diagrama sparkline se actualizează automat în celula Q59. Următoarele instrucțiuni se află în celula A67.</t>
  </si>
  <si>
    <t>Introduceți sau modificați elementul cheltuieli în celula de la dreapta și sumele lunare în celulele de la C67 la N70. Suma anuală se calculează automat în celulele de la O67 la O70, iar creșterea procentuală în celulele de la P67 la P70. Diagrama sparkline se actualizează automat în celula Q67. Următoarele instrucțiuni se află în celula A72.</t>
  </si>
  <si>
    <t>Eticheta Total cheltuieli se află în celula din dreapta. Cheltuielile totale pentru fiecare lună se calculează automat în celulele de la C72 la N72, cheltuielile anuale în O72, iar creșterea procentuală în P72. Diagrama sparkline se actualizează automat în celula Q72.</t>
  </si>
  <si>
    <t>Eticheta Venituri lunare se află în celula de la dreapta, lunile în celulele de la C31 la N31, anul în O31, iar eticheta Creștere procentuală în P31. Introduceți elementele Veniturilor lunare în celulele de la B32 la B36, iar sumele lunare în celulele de la C32 la N36. Venitul anual se calculează automat în celulele de la O32 la O36, iar creșterea procentuală în celulele de la P32 la P36. Următoarele instrucțiuni se află în celula A37.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</si>
</sst>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
    <numFmt numFmtId="165" formatCode="0.0%"/>
    <numFmt numFmtId="166" formatCode="0.0%;\(0.0%\)"/>
    <numFmt numFmtId="167" formatCode="#,##0_ ;[Red]\-#,##0\ "/>
  </numFmts>
  <fonts count="25" x14ac:knownFonts="1">
    <font>
      <sz val="10"/>
      <color theme="3" tint="0.34998626667073579"/>
      <name val="Trebuchet MS"/>
      <family val="2"/>
      <scheme val="minor"/>
    </font>
    <font>
      <sz val="11"/>
      <color theme="0"/>
      <name val="Trebuchet MS"/>
      <family val="2"/>
      <scheme val="minor"/>
    </font>
    <font>
      <b/>
      <sz val="10.5"/>
      <color theme="0"/>
      <name val="Cambria"/>
      <family val="1"/>
      <scheme val="major"/>
    </font>
    <font>
      <sz val="9"/>
      <color theme="1" tint="0.34998626667073579"/>
      <name val="Trebuchet MS"/>
      <family val="2"/>
      <scheme val="minor"/>
    </font>
    <font>
      <b/>
      <sz val="9"/>
      <color theme="1" tint="0.34998626667073579"/>
      <name val="Trebuchet MS"/>
      <family val="2"/>
      <scheme val="minor"/>
    </font>
    <font>
      <sz val="14"/>
      <color theme="1" tint="0.499984740745262"/>
      <name val="Trebuchet MS"/>
      <family val="2"/>
      <scheme val="minor"/>
    </font>
    <font>
      <sz val="30"/>
      <color theme="1" tint="0.499984740745262"/>
      <name val="Trebuchet MS"/>
      <family val="2"/>
      <scheme val="minor"/>
    </font>
    <font>
      <sz val="10"/>
      <color theme="1" tint="0.34998626667073579"/>
      <name val="Trebuchet MS"/>
      <family val="2"/>
      <scheme val="minor"/>
    </font>
    <font>
      <sz val="11"/>
      <color theme="3" tint="0.499984740745262"/>
      <name val="Cambria"/>
      <family val="1"/>
      <scheme val="major"/>
    </font>
    <font>
      <b/>
      <sz val="18"/>
      <color theme="0"/>
      <name val="Arial"/>
      <family val="2"/>
    </font>
    <font>
      <b/>
      <sz val="10"/>
      <color theme="3" tint="0.34998626667073579"/>
      <name val="Trebuchet MS"/>
      <family val="2"/>
      <scheme val="minor"/>
    </font>
    <font>
      <b/>
      <sz val="15"/>
      <color theme="4" tint="-0.499984740745262"/>
      <name val="Cambria"/>
      <family val="1"/>
      <scheme val="major"/>
    </font>
    <font>
      <sz val="9"/>
      <color theme="4" tint="-0.499984740745262"/>
      <name val="Trebuchet MS"/>
      <family val="2"/>
      <scheme val="minor"/>
    </font>
    <font>
      <b/>
      <sz val="10.5"/>
      <color theme="4" tint="-0.499984740745262"/>
      <name val="Cambria"/>
      <family val="1"/>
      <scheme val="major"/>
    </font>
    <font>
      <b/>
      <sz val="10"/>
      <color theme="4" tint="-0.499984740745262"/>
      <name val="Cambria"/>
      <family val="1"/>
      <scheme val="major"/>
    </font>
    <font>
      <b/>
      <sz val="42"/>
      <color theme="4" tint="-0.499984740745262"/>
      <name val="Cambria"/>
      <family val="1"/>
      <scheme val="major"/>
    </font>
    <font>
      <b/>
      <sz val="10"/>
      <color theme="4" tint="-0.499984740745262"/>
      <name val="Trebuchet MS"/>
      <family val="2"/>
      <scheme val="minor"/>
    </font>
    <font>
      <b/>
      <sz val="10"/>
      <color theme="5" tint="-0.499984740745262"/>
      <name val="Trebuchet MS"/>
      <family val="2"/>
      <scheme val="minor"/>
    </font>
    <font>
      <sz val="10"/>
      <color theme="5" tint="-0.499984740745262"/>
      <name val="Trebuchet MS"/>
      <family val="2"/>
      <scheme val="minor"/>
    </font>
    <font>
      <sz val="10"/>
      <color theme="0"/>
      <name val="Trebuchet MS"/>
      <family val="2"/>
      <scheme val="minor"/>
    </font>
    <font>
      <sz val="9"/>
      <color theme="0"/>
      <name val="Trebuchet MS"/>
      <family val="2"/>
      <scheme val="minor"/>
    </font>
    <font>
      <sz val="11"/>
      <color theme="0"/>
      <name val="Calibri"/>
      <family val="2"/>
    </font>
    <font>
      <sz val="14"/>
      <color theme="1" tint="0.34998626667073579"/>
      <name val="Trebuchet MS"/>
      <family val="2"/>
      <scheme val="minor"/>
    </font>
    <font>
      <sz val="30"/>
      <color theme="1" tint="0.34998626667073579"/>
      <name val="Trebuchet MS"/>
      <family val="2"/>
      <scheme val="minor"/>
    </font>
    <font>
      <sz val="8"/>
      <name val="Trebuchet MS"/>
      <family val="2"/>
      <scheme val="minor"/>
    </font>
  </fonts>
  <fills count="5">
    <fill>
      <patternFill patternType="none"/>
    </fill>
    <fill>
      <patternFill patternType="gray125"/>
    </fill>
    <fill>
      <patternFill patternType="solid">
        <fgColor theme="4"/>
      </patternFill>
    </fill>
    <fill>
      <patternFill patternType="solid">
        <fgColor theme="0" tint="-4.9989318521683403E-2"/>
        <bgColor indexed="64"/>
      </patternFill>
    </fill>
    <fill>
      <patternFill patternType="solid">
        <fgColor theme="4" tint="-0.499984740745262"/>
        <bgColor indexed="64"/>
      </patternFill>
    </fill>
  </fills>
  <borders count="21">
    <border>
      <left/>
      <right/>
      <top/>
      <bottom/>
      <diagonal/>
    </border>
    <border>
      <left/>
      <right/>
      <top/>
      <bottom style="thin">
        <color indexed="64"/>
      </bottom>
      <diagonal/>
    </border>
    <border>
      <left/>
      <right/>
      <top style="medium">
        <color rgb="FFFFFFFF"/>
      </top>
      <bottom/>
      <diagonal/>
    </border>
    <border>
      <left/>
      <right/>
      <top/>
      <bottom style="thin">
        <color theme="4"/>
      </bottom>
      <diagonal/>
    </border>
    <border>
      <left/>
      <right/>
      <top/>
      <bottom style="thick">
        <color theme="0" tint="-0.14996795556505021"/>
      </bottom>
      <diagonal/>
    </border>
    <border>
      <left/>
      <right/>
      <top style="thin">
        <color theme="0" tint="-0.14996795556505021"/>
      </top>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diagonal/>
    </border>
    <border>
      <left/>
      <right/>
      <top style="thin">
        <color theme="0" tint="-0.14996795556505021"/>
      </top>
      <bottom style="thin">
        <color theme="0" tint="-0.14996795556505021"/>
      </bottom>
      <diagonal/>
    </border>
    <border>
      <left/>
      <right/>
      <top/>
      <bottom style="double">
        <color theme="0" tint="-0.14996795556505021"/>
      </bottom>
      <diagonal/>
    </border>
    <border>
      <left style="thin">
        <color theme="0"/>
      </left>
      <right/>
      <top style="thick">
        <color theme="0" tint="-0.14996795556505021"/>
      </top>
      <bottom style="thin">
        <color theme="0"/>
      </bottom>
      <diagonal/>
    </border>
    <border>
      <left/>
      <right/>
      <top style="thick">
        <color theme="0" tint="-0.14996795556505021"/>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top/>
      <bottom style="thin">
        <color theme="5" tint="-0.499984740745262"/>
      </bottom>
      <diagonal/>
    </border>
    <border>
      <left/>
      <right/>
      <top/>
      <bottom style="thin">
        <color theme="0"/>
      </bottom>
      <diagonal/>
    </border>
    <border>
      <left/>
      <right/>
      <top style="double">
        <color theme="0" tint="-0.14996795556505021"/>
      </top>
      <bottom style="thin">
        <color theme="5" tint="-0.499984740745262"/>
      </bottom>
      <diagonal/>
    </border>
    <border>
      <left/>
      <right/>
      <top/>
      <bottom style="thin">
        <color theme="4" tint="-0.499984740745262"/>
      </bottom>
      <diagonal/>
    </border>
  </borders>
  <cellStyleXfs count="6">
    <xf numFmtId="0" fontId="0" fillId="0" borderId="0"/>
    <xf numFmtId="0" fontId="1" fillId="2"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81">
    <xf numFmtId="0" fontId="0" fillId="0" borderId="0" xfId="0"/>
    <xf numFmtId="0" fontId="0" fillId="0" borderId="1" xfId="0" applyBorder="1"/>
    <xf numFmtId="0" fontId="0" fillId="0" borderId="0" xfId="0" applyAlignment="1">
      <alignment horizontal="right"/>
    </xf>
    <xf numFmtId="0" fontId="0" fillId="0" borderId="0" xfId="0" applyAlignment="1" applyProtection="1">
      <alignment horizontal="center"/>
      <protection locked="0"/>
    </xf>
    <xf numFmtId="0" fontId="3" fillId="0" borderId="0" xfId="0" applyFont="1"/>
    <xf numFmtId="0" fontId="4" fillId="0" borderId="0" xfId="0" applyFont="1" applyAlignment="1">
      <alignment horizontal="center"/>
    </xf>
    <xf numFmtId="0" fontId="3" fillId="0" borderId="10" xfId="0" applyFont="1" applyBorder="1"/>
    <xf numFmtId="0" fontId="0" fillId="0" borderId="0" xfId="0" applyAlignment="1">
      <alignment horizontal="center"/>
    </xf>
    <xf numFmtId="165" fontId="0" fillId="0" borderId="0" xfId="0" applyNumberFormat="1"/>
    <xf numFmtId="0" fontId="0" fillId="0" borderId="1" xfId="0" applyBorder="1" applyAlignment="1">
      <alignment horizontal="right" indent="5"/>
    </xf>
    <xf numFmtId="0" fontId="7" fillId="3" borderId="0" xfId="0" applyFont="1" applyFill="1"/>
    <xf numFmtId="166" fontId="7" fillId="3" borderId="0" xfId="0" applyNumberFormat="1" applyFont="1" applyFill="1" applyAlignment="1">
      <alignment horizontal="right" indent="1"/>
    </xf>
    <xf numFmtId="0" fontId="7" fillId="3" borderId="2" xfId="0" applyFont="1" applyFill="1" applyBorder="1"/>
    <xf numFmtId="0" fontId="7" fillId="0" borderId="10" xfId="0" applyFont="1" applyBorder="1"/>
    <xf numFmtId="0" fontId="7" fillId="0" borderId="0" xfId="0" applyFont="1"/>
    <xf numFmtId="0" fontId="7" fillId="0" borderId="9" xfId="0" applyFont="1" applyBorder="1"/>
    <xf numFmtId="0" fontId="7" fillId="0" borderId="5" xfId="0" applyFont="1" applyBorder="1"/>
    <xf numFmtId="0" fontId="7" fillId="0" borderId="0" xfId="0" applyFont="1" applyAlignment="1">
      <alignment horizontal="left" indent="2"/>
    </xf>
    <xf numFmtId="0" fontId="0" fillId="0" borderId="0" xfId="0" applyAlignment="1">
      <alignment wrapText="1"/>
    </xf>
    <xf numFmtId="0" fontId="10" fillId="0" borderId="0" xfId="0" applyFont="1" applyAlignment="1">
      <alignment wrapText="1"/>
    </xf>
    <xf numFmtId="0" fontId="11" fillId="0" borderId="0" xfId="0" applyFont="1"/>
    <xf numFmtId="0" fontId="12" fillId="0" borderId="0" xfId="0" applyFont="1"/>
    <xf numFmtId="164" fontId="13" fillId="0" borderId="0" xfId="0" applyNumberFormat="1" applyFont="1" applyAlignment="1">
      <alignment horizontal="center" vertical="center"/>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Alignment="1">
      <alignment horizontal="center"/>
    </xf>
    <xf numFmtId="14" fontId="2" fillId="4" borderId="0" xfId="1" applyNumberFormat="1" applyFont="1" applyFill="1" applyAlignment="1" applyProtection="1">
      <alignment horizontal="center"/>
      <protection locked="0"/>
    </xf>
    <xf numFmtId="0" fontId="14" fillId="0" borderId="4" xfId="0" applyFont="1" applyBorder="1"/>
    <xf numFmtId="164" fontId="14" fillId="0" borderId="4" xfId="0" applyNumberFormat="1" applyFont="1" applyBorder="1" applyAlignment="1">
      <alignment horizontal="right"/>
    </xf>
    <xf numFmtId="0" fontId="14" fillId="0" borderId="4" xfId="0" applyFont="1" applyBorder="1" applyAlignment="1">
      <alignment horizontal="right"/>
    </xf>
    <xf numFmtId="0" fontId="14" fillId="0" borderId="4" xfId="0" applyFont="1" applyBorder="1" applyAlignment="1">
      <alignment horizontal="center"/>
    </xf>
    <xf numFmtId="0" fontId="15" fillId="0" borderId="0" xfId="0" applyFont="1"/>
    <xf numFmtId="0" fontId="14" fillId="0" borderId="3" xfId="0" applyFont="1" applyBorder="1"/>
    <xf numFmtId="165" fontId="16" fillId="0" borderId="3" xfId="0" applyNumberFormat="1" applyFont="1" applyBorder="1" applyAlignment="1">
      <alignment horizontal="right" indent="1"/>
    </xf>
    <xf numFmtId="0" fontId="17" fillId="0" borderId="0" xfId="0" applyFont="1"/>
    <xf numFmtId="0" fontId="7" fillId="0" borderId="17" xfId="0" applyFont="1" applyBorder="1" applyAlignment="1">
      <alignment horizontal="left" indent="1"/>
    </xf>
    <xf numFmtId="0" fontId="7" fillId="0" borderId="17" xfId="0" applyFont="1" applyBorder="1"/>
    <xf numFmtId="0" fontId="14" fillId="0" borderId="19" xfId="0" applyFont="1" applyBorder="1"/>
    <xf numFmtId="164" fontId="14" fillId="0" borderId="19" xfId="0" applyNumberFormat="1" applyFont="1" applyBorder="1" applyAlignment="1">
      <alignment horizontal="right"/>
    </xf>
    <xf numFmtId="0" fontId="14" fillId="0" borderId="19" xfId="0" applyFont="1" applyBorder="1" applyAlignment="1">
      <alignment horizontal="right"/>
    </xf>
    <xf numFmtId="0" fontId="14" fillId="0" borderId="19" xfId="0" applyFont="1" applyBorder="1" applyAlignment="1">
      <alignment horizontal="center"/>
    </xf>
    <xf numFmtId="0" fontId="14" fillId="0" borderId="20" xfId="0" applyFont="1" applyBorder="1"/>
    <xf numFmtId="165" fontId="16" fillId="0" borderId="20" xfId="0" applyNumberFormat="1" applyFont="1" applyBorder="1" applyAlignment="1">
      <alignment horizontal="right" indent="1"/>
    </xf>
    <xf numFmtId="165" fontId="18" fillId="3" borderId="12" xfId="0" applyNumberFormat="1" applyFont="1" applyFill="1" applyBorder="1" applyAlignment="1">
      <alignment horizontal="right" indent="1"/>
    </xf>
    <xf numFmtId="165" fontId="18" fillId="3" borderId="14" xfId="0" applyNumberFormat="1" applyFont="1" applyFill="1" applyBorder="1" applyAlignment="1">
      <alignment horizontal="right" indent="1"/>
    </xf>
    <xf numFmtId="165" fontId="18" fillId="3" borderId="16" xfId="0" applyNumberFormat="1" applyFont="1" applyFill="1" applyBorder="1" applyAlignment="1">
      <alignment horizontal="right" indent="1"/>
    </xf>
    <xf numFmtId="165" fontId="18" fillId="3" borderId="18" xfId="0" applyNumberFormat="1" applyFont="1" applyFill="1" applyBorder="1" applyAlignment="1">
      <alignment horizontal="right" indent="1"/>
    </xf>
    <xf numFmtId="0" fontId="20" fillId="0" borderId="0" xfId="0" applyFont="1" applyAlignment="1">
      <alignment vertical="center" wrapText="1"/>
    </xf>
    <xf numFmtId="0" fontId="20" fillId="0" borderId="0" xfId="0" applyFont="1" applyAlignment="1">
      <alignment wrapText="1"/>
    </xf>
    <xf numFmtId="0" fontId="21" fillId="0" borderId="0" xfId="0" applyFont="1" applyAlignment="1">
      <alignment vertical="center" wrapText="1"/>
    </xf>
    <xf numFmtId="0" fontId="22" fillId="0" borderId="0" xfId="0" applyFont="1" applyAlignment="1">
      <alignment horizontal="left" indent="1"/>
    </xf>
    <xf numFmtId="0" fontId="23" fillId="0" borderId="0" xfId="0" applyFont="1" applyAlignment="1">
      <alignment horizontal="left"/>
    </xf>
    <xf numFmtId="0" fontId="23" fillId="0" borderId="0" xfId="2" applyFont="1" applyAlignment="1">
      <alignment horizontal="left" indent="1"/>
    </xf>
    <xf numFmtId="0" fontId="22" fillId="0" borderId="0" xfId="3" applyFont="1" applyAlignment="1">
      <alignment horizontal="left" indent="2"/>
    </xf>
    <xf numFmtId="0" fontId="22" fillId="0" borderId="0" xfId="3" applyFont="1" applyAlignment="1">
      <alignment horizontal="left" indent="3"/>
    </xf>
    <xf numFmtId="0" fontId="23" fillId="0" borderId="0" xfId="2" applyFont="1" applyAlignment="1">
      <alignment horizontal="left" indent="2"/>
    </xf>
    <xf numFmtId="0" fontId="9" fillId="4" borderId="0" xfId="3" applyFont="1" applyFill="1" applyAlignment="1">
      <alignment horizontal="center"/>
    </xf>
    <xf numFmtId="0" fontId="0" fillId="0" borderId="0" xfId="0" applyNumberFormat="1"/>
    <xf numFmtId="0" fontId="7" fillId="0" borderId="17" xfId="0" applyNumberFormat="1" applyFont="1" applyBorder="1"/>
    <xf numFmtId="0" fontId="7" fillId="0" borderId="17" xfId="0" applyNumberFormat="1" applyFont="1" applyBorder="1" applyAlignment="1">
      <alignment horizontal="left" indent="1"/>
    </xf>
    <xf numFmtId="0" fontId="3" fillId="0" borderId="0" xfId="0" applyNumberFormat="1" applyFont="1"/>
    <xf numFmtId="167" fontId="7" fillId="3" borderId="0" xfId="0" applyNumberFormat="1" applyFont="1" applyFill="1"/>
    <xf numFmtId="167" fontId="7" fillId="3" borderId="2" xfId="0" applyNumberFormat="1" applyFont="1" applyFill="1" applyBorder="1"/>
    <xf numFmtId="167" fontId="7" fillId="0" borderId="0" xfId="0" applyNumberFormat="1" applyFont="1" applyProtection="1">
      <protection locked="0"/>
    </xf>
    <xf numFmtId="167" fontId="18" fillId="3" borderId="11" xfId="0" applyNumberFormat="1" applyFont="1" applyFill="1" applyBorder="1"/>
    <xf numFmtId="167" fontId="7" fillId="0" borderId="9" xfId="0" applyNumberFormat="1" applyFont="1" applyBorder="1" applyProtection="1">
      <protection locked="0"/>
    </xf>
    <xf numFmtId="167" fontId="18" fillId="3" borderId="13" xfId="0" applyNumberFormat="1" applyFont="1" applyFill="1" applyBorder="1"/>
    <xf numFmtId="167" fontId="7" fillId="0" borderId="5" xfId="0" applyNumberFormat="1" applyFont="1" applyBorder="1" applyProtection="1">
      <protection locked="0"/>
    </xf>
    <xf numFmtId="167" fontId="18" fillId="3" borderId="15" xfId="0" applyNumberFormat="1" applyFont="1" applyFill="1" applyBorder="1"/>
    <xf numFmtId="167" fontId="16" fillId="0" borderId="3" xfId="0" applyNumberFormat="1" applyFont="1" applyBorder="1"/>
    <xf numFmtId="167" fontId="7" fillId="0" borderId="0" xfId="0" applyNumberFormat="1" applyFont="1"/>
    <xf numFmtId="167" fontId="18" fillId="3" borderId="18" xfId="0" applyNumberFormat="1" applyFont="1" applyFill="1" applyBorder="1"/>
    <xf numFmtId="167" fontId="7" fillId="0" borderId="6" xfId="0" applyNumberFormat="1" applyFont="1" applyBorder="1" applyProtection="1">
      <protection locked="0"/>
    </xf>
    <xf numFmtId="167" fontId="18" fillId="3" borderId="14" xfId="0" applyNumberFormat="1" applyFont="1" applyFill="1" applyBorder="1"/>
    <xf numFmtId="167" fontId="7" fillId="0" borderId="7" xfId="0" applyNumberFormat="1" applyFont="1" applyBorder="1" applyProtection="1">
      <protection locked="0"/>
    </xf>
    <xf numFmtId="167" fontId="7" fillId="0" borderId="8" xfId="0" applyNumberFormat="1" applyFont="1" applyBorder="1" applyProtection="1">
      <protection locked="0"/>
    </xf>
    <xf numFmtId="167" fontId="18" fillId="3" borderId="16" xfId="0" applyNumberFormat="1" applyFont="1" applyFill="1" applyBorder="1"/>
    <xf numFmtId="167" fontId="16" fillId="0" borderId="20" xfId="0" applyNumberFormat="1" applyFont="1" applyBorder="1"/>
    <xf numFmtId="166" fontId="7" fillId="3" borderId="2" xfId="0" applyNumberFormat="1" applyFont="1" applyFill="1" applyBorder="1" applyAlignment="1">
      <alignment horizontal="right"/>
    </xf>
    <xf numFmtId="0" fontId="19" fillId="0" borderId="0" xfId="0" applyFont="1" applyAlignment="1">
      <alignment horizontal="center"/>
    </xf>
    <xf numFmtId="0" fontId="20" fillId="0" borderId="0" xfId="0" applyFont="1" applyAlignment="1">
      <alignment horizontal="center"/>
    </xf>
  </cellXfs>
  <cellStyles count="6">
    <cellStyle name="Accent1" xfId="1" builtinId="29"/>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s>
  <dxfs count="1">
    <dxf>
      <font>
        <color theme="7"/>
      </font>
    </dxf>
  </dxfs>
  <tableStyles count="0" defaultTableStyle="TableStyleMedium2" defaultPivotStyle="PivotStyleLight16"/>
  <colors>
    <mruColors>
      <color rgb="FFFFFFFF"/>
      <color rgb="FFEEEEEE"/>
      <color rgb="FFF7F7F7"/>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61072570217489E-2"/>
          <c:y val="0.3276918795860701"/>
          <c:w val="1"/>
          <c:h val="0.59465461954644017"/>
        </c:manualLayout>
      </c:layout>
      <c:barChart>
        <c:barDir val="bar"/>
        <c:grouping val="stacked"/>
        <c:varyColors val="0"/>
        <c:ser>
          <c:idx val="0"/>
          <c:order val="0"/>
          <c:tx>
            <c:v>Pozitivă</c:v>
          </c:tx>
          <c:spPr>
            <a:noFill/>
            <a:ln>
              <a:noFill/>
            </a:ln>
          </c:spPr>
          <c:invertIfNegative val="0"/>
          <c:dPt>
            <c:idx val="0"/>
            <c:invertIfNegative val="0"/>
            <c:bubble3D val="0"/>
            <c:extLst>
              <c:ext xmlns:c16="http://schemas.microsoft.com/office/drawing/2014/chart" uri="{C3380CC4-5D6E-409C-BE32-E72D297353CC}">
                <c16:uniqueId val="{00000000-8550-4B2E-84F0-E983AD941604}"/>
              </c:ext>
            </c:extLst>
          </c:dPt>
          <c:dPt>
            <c:idx val="1"/>
            <c:invertIfNegative val="0"/>
            <c:bubble3D val="0"/>
            <c:spPr>
              <a:solidFill>
                <a:schemeClr val="accent3">
                  <a:lumMod val="75000"/>
                </a:schemeClr>
              </a:solidFill>
              <a:ln>
                <a:noFill/>
              </a:ln>
            </c:spPr>
            <c:extLst>
              <c:ext xmlns:c16="http://schemas.microsoft.com/office/drawing/2014/chart" uri="{C3380CC4-5D6E-409C-BE32-E72D297353CC}">
                <c16:uniqueId val="{00000002-8550-4B2E-84F0-E983AD941604}"/>
              </c:ext>
            </c:extLst>
          </c:dPt>
          <c:dPt>
            <c:idx val="2"/>
            <c:invertIfNegative val="0"/>
            <c:bubble3D val="0"/>
            <c:extLst>
              <c:ext xmlns:c16="http://schemas.microsoft.com/office/drawing/2014/chart" uri="{C3380CC4-5D6E-409C-BE32-E72D297353CC}">
                <c16:uniqueId val="{00000003-8550-4B2E-84F0-E983AD941604}"/>
              </c:ext>
            </c:extLst>
          </c:dPt>
          <c:val>
            <c:numRef>
              <c:f>[0]!PerioadăSelectatăFluxMonetarPozitiv_Oglindă</c:f>
              <c:numCache>
                <c:formatCode>General</c:formatCode>
                <c:ptCount val="3"/>
                <c:pt idx="0">
                  <c:v>0</c:v>
                </c:pt>
                <c:pt idx="1">
                  <c:v>0</c:v>
                </c:pt>
                <c:pt idx="2">
                  <c:v>0</c:v>
                </c:pt>
              </c:numCache>
            </c:numRef>
          </c:val>
          <c:extLst>
            <c:ext xmlns:c16="http://schemas.microsoft.com/office/drawing/2014/chart" uri="{C3380CC4-5D6E-409C-BE32-E72D297353CC}">
              <c16:uniqueId val="{00000004-8550-4B2E-84F0-E983AD941604}"/>
            </c:ext>
          </c:extLst>
        </c:ser>
        <c:ser>
          <c:idx val="1"/>
          <c:order val="1"/>
          <c:tx>
            <c:v>Negativă</c:v>
          </c:tx>
          <c:invertIfNegative val="0"/>
          <c:dPt>
            <c:idx val="0"/>
            <c:invertIfNegative val="0"/>
            <c:bubble3D val="0"/>
            <c:extLst>
              <c:ext xmlns:c16="http://schemas.microsoft.com/office/drawing/2014/chart" uri="{C3380CC4-5D6E-409C-BE32-E72D297353CC}">
                <c16:uniqueId val="{00000005-8550-4B2E-84F0-E983AD941604}"/>
              </c:ext>
            </c:extLst>
          </c:dPt>
          <c:dPt>
            <c:idx val="1"/>
            <c:invertIfNegative val="0"/>
            <c:bubble3D val="0"/>
            <c:spPr>
              <a:solidFill>
                <a:schemeClr val="accent4">
                  <a:lumMod val="75000"/>
                </a:schemeClr>
              </a:solidFill>
            </c:spPr>
            <c:extLst>
              <c:ext xmlns:c16="http://schemas.microsoft.com/office/drawing/2014/chart" uri="{C3380CC4-5D6E-409C-BE32-E72D297353CC}">
                <c16:uniqueId val="{00000007-8550-4B2E-84F0-E983AD941604}"/>
              </c:ext>
            </c:extLst>
          </c:dPt>
          <c:dPt>
            <c:idx val="2"/>
            <c:invertIfNegative val="0"/>
            <c:bubble3D val="0"/>
            <c:spPr>
              <a:noFill/>
            </c:spPr>
            <c:extLst>
              <c:ext xmlns:c16="http://schemas.microsoft.com/office/drawing/2014/chart" uri="{C3380CC4-5D6E-409C-BE32-E72D297353CC}">
                <c16:uniqueId val="{00000009-8550-4B2E-84F0-E983AD941604}"/>
              </c:ext>
            </c:extLst>
          </c:dPt>
          <c:val>
            <c:numRef>
              <c:f>[0]!PerioadăSelectatăFluxMonetarNegativ_Oglindă</c:f>
              <c:numCache>
                <c:formatCode>General</c:formatCode>
                <c:ptCount val="3"/>
                <c:pt idx="0">
                  <c:v>0</c:v>
                </c:pt>
                <c:pt idx="1">
                  <c:v>0</c:v>
                </c:pt>
                <c:pt idx="2">
                  <c:v>0</c:v>
                </c:pt>
              </c:numCache>
            </c:numRef>
          </c:val>
          <c:extLst>
            <c:ext xmlns:c16="http://schemas.microsoft.com/office/drawing/2014/chart" uri="{C3380CC4-5D6E-409C-BE32-E72D297353CC}">
              <c16:uniqueId val="{0000000A-8550-4B2E-84F0-E983AD941604}"/>
            </c:ext>
          </c:extLst>
        </c:ser>
        <c:dLbls>
          <c:showLegendKey val="0"/>
          <c:showVal val="0"/>
          <c:showCatName val="0"/>
          <c:showSerName val="0"/>
          <c:showPercent val="0"/>
          <c:showBubbleSize val="0"/>
        </c:dLbls>
        <c:gapWidth val="0"/>
        <c:overlap val="100"/>
        <c:axId val="483691008"/>
        <c:axId val="96119800"/>
      </c:barChart>
      <c:catAx>
        <c:axId val="483691008"/>
        <c:scaling>
          <c:orientation val="minMax"/>
        </c:scaling>
        <c:delete val="0"/>
        <c:axPos val="l"/>
        <c:numFmt formatCode=";;" sourceLinked="0"/>
        <c:majorTickMark val="out"/>
        <c:minorTickMark val="none"/>
        <c:tickLblPos val="nextTo"/>
        <c:spPr>
          <a:ln w="3175">
            <a:solidFill>
              <a:schemeClr val="bg1">
                <a:lumMod val="75000"/>
                <a:alpha val="25000"/>
              </a:schemeClr>
            </a:solidFill>
          </a:ln>
        </c:spPr>
        <c:crossAx val="96119800"/>
        <c:crosses val="autoZero"/>
        <c:auto val="1"/>
        <c:lblAlgn val="ctr"/>
        <c:lblOffset val="100"/>
        <c:noMultiLvlLbl val="0"/>
      </c:catAx>
      <c:valAx>
        <c:axId val="96119800"/>
        <c:scaling>
          <c:orientation val="minMax"/>
          <c:max val="400"/>
          <c:min val="-400"/>
        </c:scaling>
        <c:delete val="1"/>
        <c:axPos val="b"/>
        <c:numFmt formatCode="General" sourceLinked="1"/>
        <c:majorTickMark val="out"/>
        <c:minorTickMark val="none"/>
        <c:tickLblPos val="nextTo"/>
        <c:crossAx val="483691008"/>
        <c:crosses val="autoZero"/>
        <c:crossBetween val="between"/>
        <c:majorUnit val="400"/>
      </c:valAx>
      <c:spPr>
        <a:ln>
          <a:noFill/>
        </a:ln>
      </c:spPr>
    </c:plotArea>
    <c:plotVisOnly val="1"/>
    <c:dispBlanksAs val="gap"/>
    <c:showDLblsOverMax val="0"/>
  </c:chart>
  <c:spPr>
    <a:noFill/>
    <a:ln>
      <a:noFill/>
    </a:ln>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276848195056766"/>
          <c:y val="7.4307877302245973E-2"/>
          <c:w val="0.85723151804943232"/>
          <c:h val="0.55967520352696076"/>
        </c:manualLayout>
      </c:layout>
      <c:lineChart>
        <c:grouping val="standard"/>
        <c:varyColors val="0"/>
        <c:ser>
          <c:idx val="0"/>
          <c:order val="0"/>
          <c:tx>
            <c:v>Flux monetar</c:v>
          </c:tx>
          <c:spPr>
            <a:ln w="28575" cap="rnd" cmpd="sng" algn="ctr">
              <a:solidFill>
                <a:schemeClr val="accent1">
                  <a:shade val="65000"/>
                  <a:shade val="95000"/>
                  <a:satMod val="105000"/>
                </a:schemeClr>
              </a:solidFill>
              <a:prstDash val="solid"/>
              <a:round/>
            </a:ln>
            <a:effectLst/>
          </c:spPr>
          <c:marker>
            <c:symbol val="none"/>
          </c:marker>
          <c:cat>
            <c:strRef>
              <c:f>calc_diagr!$D$12:$P$12</c:f>
              <c:strCache>
                <c:ptCount val="13"/>
                <c:pt idx="0">
                  <c:v>#VALUE!</c:v>
                </c:pt>
                <c:pt idx="1">
                  <c:v>#VALUE!</c:v>
                </c:pt>
                <c:pt idx="2">
                  <c:v>#VALUE!</c:v>
                </c:pt>
                <c:pt idx="3">
                  <c:v>#VALUE!</c:v>
                </c:pt>
                <c:pt idx="4">
                  <c:v>#VALUE!</c:v>
                </c:pt>
                <c:pt idx="5">
                  <c:v>#VALUE!</c:v>
                </c:pt>
                <c:pt idx="6">
                  <c:v>#VALUE!</c:v>
                </c:pt>
                <c:pt idx="7">
                  <c:v>#VALUE!</c:v>
                </c:pt>
                <c:pt idx="8">
                  <c:v>#VALUE!</c:v>
                </c:pt>
                <c:pt idx="9">
                  <c:v>#VALUE!</c:v>
                </c:pt>
                <c:pt idx="10">
                  <c:v>#VALUE!</c:v>
                </c:pt>
                <c:pt idx="11">
                  <c:v>#VALUE!</c:v>
                </c:pt>
                <c:pt idx="12">
                  <c:v>an  </c:v>
                </c:pt>
              </c:strCache>
            </c:strRef>
          </c:cat>
          <c:val>
            <c:numRef>
              <c:f>'Buget lunar facultate'!$C$28:$O$28</c:f>
              <c:numCache>
                <c:formatCode>#,##0_ ;[Red]\-#,##0\ </c:formatCode>
                <c:ptCount val="13"/>
                <c:pt idx="0">
                  <c:v>169</c:v>
                </c:pt>
                <c:pt idx="1">
                  <c:v>69</c:v>
                </c:pt>
                <c:pt idx="2">
                  <c:v>192</c:v>
                </c:pt>
                <c:pt idx="3">
                  <c:v>199</c:v>
                </c:pt>
                <c:pt idx="4">
                  <c:v>204</c:v>
                </c:pt>
                <c:pt idx="5">
                  <c:v>-771</c:v>
                </c:pt>
                <c:pt idx="6">
                  <c:v>124</c:v>
                </c:pt>
                <c:pt idx="7">
                  <c:v>154</c:v>
                </c:pt>
                <c:pt idx="8">
                  <c:v>-721</c:v>
                </c:pt>
                <c:pt idx="9">
                  <c:v>109</c:v>
                </c:pt>
                <c:pt idx="10">
                  <c:v>34</c:v>
                </c:pt>
                <c:pt idx="11">
                  <c:v>-61</c:v>
                </c:pt>
                <c:pt idx="12">
                  <c:v>-299</c:v>
                </c:pt>
              </c:numCache>
            </c:numRef>
          </c:val>
          <c:smooth val="0"/>
          <c:extLst>
            <c:ext xmlns:c16="http://schemas.microsoft.com/office/drawing/2014/chart" uri="{C3380CC4-5D6E-409C-BE32-E72D297353CC}">
              <c16:uniqueId val="{00000000-666D-4ACA-AA43-BF5DFEC89C25}"/>
            </c:ext>
          </c:extLst>
        </c:ser>
        <c:dLbls>
          <c:showLegendKey val="0"/>
          <c:showVal val="0"/>
          <c:showCatName val="0"/>
          <c:showSerName val="0"/>
          <c:showPercent val="0"/>
          <c:showBubbleSize val="0"/>
        </c:dLbls>
        <c:marker val="1"/>
        <c:smooth val="0"/>
        <c:axId val="96119408"/>
        <c:axId val="477185864"/>
      </c:lineChart>
      <c:scatterChart>
        <c:scatterStyle val="lineMarker"/>
        <c:varyColors val="0"/>
        <c:ser>
          <c:idx val="1"/>
          <c:order val="1"/>
          <c:tx>
            <c:v>Perioadă selectată pozitivă</c:v>
          </c:tx>
          <c:spPr>
            <a:ln w="28575" cap="rnd" cmpd="sng" algn="ctr">
              <a:noFill/>
              <a:prstDash val="solid"/>
              <a:round/>
            </a:ln>
            <a:effectLst/>
          </c:spPr>
          <c:marker>
            <c:symbol val="circle"/>
            <c:size val="14"/>
            <c:spPr>
              <a:solidFill>
                <a:schemeClr val="accent1"/>
              </a:solidFill>
              <a:ln w="9525" cap="flat" cmpd="sng" algn="ctr">
                <a:solidFill>
                  <a:schemeClr val="accent1">
                    <a:shade val="95000"/>
                    <a:satMod val="105000"/>
                  </a:schemeClr>
                </a:solidFill>
                <a:prstDash val="solid"/>
                <a:round/>
              </a:ln>
              <a:effectLst/>
            </c:spPr>
          </c:marker>
          <c:yVal>
            <c:numRef>
              <c:f>calc_diagr!$D$14:$P$14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666D-4ACA-AA43-BF5DFEC89C25}"/>
            </c:ext>
          </c:extLst>
        </c:ser>
        <c:ser>
          <c:idx val="2"/>
          <c:order val="2"/>
          <c:tx>
            <c:v>Perioadă selectată negativă</c:v>
          </c:tx>
          <c:spPr>
            <a:ln w="28575" cap="rnd" cmpd="sng" algn="ctr">
              <a:noFill/>
              <a:prstDash val="solid"/>
              <a:round/>
            </a:ln>
            <a:effectLst/>
          </c:spPr>
          <c:marker>
            <c:symbol val="circle"/>
            <c:size val="14"/>
            <c:spPr>
              <a:solidFill>
                <a:schemeClr val="accent1">
                  <a:tint val="65000"/>
                </a:schemeClr>
              </a:solidFill>
              <a:ln w="9525" cap="flat" cmpd="sng" algn="ctr">
                <a:solidFill>
                  <a:schemeClr val="accent1">
                    <a:tint val="65000"/>
                    <a:shade val="95000"/>
                    <a:satMod val="105000"/>
                  </a:schemeClr>
                </a:solidFill>
                <a:prstDash val="solid"/>
                <a:round/>
              </a:ln>
              <a:effectLst/>
            </c:spPr>
          </c:marker>
          <c:yVal>
            <c:numRef>
              <c:f>calc_diagr!$D$15:$P$15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666D-4ACA-AA43-BF5DFEC89C25}"/>
            </c:ext>
          </c:extLst>
        </c:ser>
        <c:dLbls>
          <c:showLegendKey val="0"/>
          <c:showVal val="0"/>
          <c:showCatName val="0"/>
          <c:showSerName val="0"/>
          <c:showPercent val="0"/>
          <c:showBubbleSize val="0"/>
        </c:dLbls>
        <c:axId val="96119408"/>
        <c:axId val="477185864"/>
      </c:scatterChart>
      <c:catAx>
        <c:axId val="96119408"/>
        <c:scaling>
          <c:orientation val="minMax"/>
        </c:scaling>
        <c:delete val="0"/>
        <c:axPos val="b"/>
        <c:numFmt formatCode="General" sourceLinked="1"/>
        <c:majorTickMark val="none"/>
        <c:minorTickMark val="none"/>
        <c:tickLblPos val="low"/>
        <c:spPr>
          <a:noFill/>
          <a:ln w="3175" cap="flat" cmpd="sng" algn="ctr">
            <a:solidFill>
              <a:schemeClr val="bg1">
                <a:lumMod val="75000"/>
                <a:alpha val="50000"/>
              </a:schemeClr>
            </a:solidFill>
            <a:prstDash val="solid"/>
            <a:round/>
          </a:ln>
          <a:effectLst/>
        </c:spPr>
        <c:txPr>
          <a:bodyPr rot="-60000000" spcFirstLastPara="1" vertOverflow="ellipsis" vert="horz" wrap="square" anchor="ctr" anchorCtr="1"/>
          <a:lstStyle/>
          <a:p>
            <a:pPr>
              <a:defRPr sz="1500" b="0" i="0" u="none" strike="noStrike" kern="1200" baseline="0">
                <a:solidFill>
                  <a:schemeClr val="accent1">
                    <a:lumMod val="50000"/>
                  </a:schemeClr>
                </a:solidFill>
                <a:latin typeface="+mj-lt"/>
                <a:ea typeface="+mn-ea"/>
                <a:cs typeface="+mn-cs"/>
              </a:defRPr>
            </a:pPr>
            <a:endParaRPr lang="en-US"/>
          </a:p>
        </c:txPr>
        <c:crossAx val="477185864"/>
        <c:crosses val="autoZero"/>
        <c:auto val="1"/>
        <c:lblAlgn val="ctr"/>
        <c:lblOffset val="100"/>
        <c:noMultiLvlLbl val="0"/>
      </c:catAx>
      <c:valAx>
        <c:axId val="477185864"/>
        <c:scaling>
          <c:orientation val="minMax"/>
          <c:max val="1000"/>
        </c:scaling>
        <c:delete val="1"/>
        <c:axPos val="l"/>
        <c:numFmt formatCode="&quot;$&quot;#,##0" sourceLinked="0"/>
        <c:majorTickMark val="out"/>
        <c:minorTickMark val="none"/>
        <c:tickLblPos val="nextTo"/>
        <c:crossAx val="96119408"/>
        <c:crosses val="autoZero"/>
        <c:crossBetween val="between"/>
        <c:majorUnit val="200"/>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22298185081131"/>
          <c:y val="0.34625485336714895"/>
          <c:w val="0.64139311135561661"/>
          <c:h val="0.55711705789303645"/>
        </c:manualLayout>
      </c:layout>
      <c:barChart>
        <c:barDir val="bar"/>
        <c:grouping val="clustered"/>
        <c:varyColors val="0"/>
        <c:ser>
          <c:idx val="0"/>
          <c:order val="0"/>
          <c:spPr>
            <a:ln>
              <a:solidFill>
                <a:schemeClr val="bg1"/>
              </a:solidFill>
            </a:ln>
          </c:spPr>
          <c:invertIfNegative val="0"/>
          <c:dPt>
            <c:idx val="0"/>
            <c:invertIfNegative val="0"/>
            <c:bubble3D val="0"/>
            <c:spPr>
              <a:solidFill>
                <a:schemeClr val="accent4">
                  <a:lumMod val="75000"/>
                </a:schemeClr>
              </a:solidFill>
              <a:ln>
                <a:solidFill>
                  <a:schemeClr val="bg1"/>
                </a:solidFill>
              </a:ln>
            </c:spPr>
            <c:extLst>
              <c:ext xmlns:c16="http://schemas.microsoft.com/office/drawing/2014/chart" uri="{C3380CC4-5D6E-409C-BE32-E72D297353CC}">
                <c16:uniqueId val="{00000001-BF4A-4DC8-BFE4-89CFC23E7413}"/>
              </c:ext>
            </c:extLst>
          </c:dPt>
          <c:dPt>
            <c:idx val="1"/>
            <c:invertIfNegative val="0"/>
            <c:bubble3D val="0"/>
            <c:spPr>
              <a:solidFill>
                <a:schemeClr val="accent1">
                  <a:lumMod val="50000"/>
                </a:schemeClr>
              </a:solidFill>
              <a:ln>
                <a:solidFill>
                  <a:schemeClr val="bg1"/>
                </a:solidFill>
              </a:ln>
            </c:spPr>
            <c:extLst>
              <c:ext xmlns:c16="http://schemas.microsoft.com/office/drawing/2014/chart" uri="{C3380CC4-5D6E-409C-BE32-E72D297353CC}">
                <c16:uniqueId val="{00000003-BF4A-4DC8-BFE4-89CFC23E7413}"/>
              </c:ext>
            </c:extLst>
          </c:dPt>
          <c:dPt>
            <c:idx val="2"/>
            <c:invertIfNegative val="0"/>
            <c:bubble3D val="0"/>
            <c:spPr>
              <a:solidFill>
                <a:schemeClr val="accent3">
                  <a:lumMod val="50000"/>
                </a:schemeClr>
              </a:solidFill>
              <a:ln>
                <a:solidFill>
                  <a:schemeClr val="bg1"/>
                </a:solidFill>
              </a:ln>
            </c:spPr>
            <c:extLst>
              <c:ext xmlns:c16="http://schemas.microsoft.com/office/drawing/2014/chart" uri="{C3380CC4-5D6E-409C-BE32-E72D297353CC}">
                <c16:uniqueId val="{00000005-BF4A-4DC8-BFE4-89CFC23E7413}"/>
              </c:ext>
            </c:extLst>
          </c:dPt>
          <c:dPt>
            <c:idx val="3"/>
            <c:invertIfNegative val="0"/>
            <c:bubble3D val="0"/>
            <c:spPr>
              <a:solidFill>
                <a:schemeClr val="accent2">
                  <a:lumMod val="50000"/>
                </a:schemeClr>
              </a:solidFill>
              <a:ln>
                <a:solidFill>
                  <a:schemeClr val="bg1"/>
                </a:solidFill>
              </a:ln>
            </c:spPr>
            <c:extLst>
              <c:ext xmlns:c16="http://schemas.microsoft.com/office/drawing/2014/chart" uri="{C3380CC4-5D6E-409C-BE32-E72D297353CC}">
                <c16:uniqueId val="{00000007-BF4A-4DC8-BFE4-89CFC23E7413}"/>
              </c:ext>
            </c:extLst>
          </c:dPt>
          <c:dPt>
            <c:idx val="4"/>
            <c:invertIfNegative val="0"/>
            <c:bubble3D val="0"/>
            <c:spPr>
              <a:solidFill>
                <a:schemeClr val="accent5">
                  <a:lumMod val="75000"/>
                </a:schemeClr>
              </a:solidFill>
              <a:ln>
                <a:solidFill>
                  <a:schemeClr val="bg1"/>
                </a:solidFill>
              </a:ln>
            </c:spPr>
            <c:extLst>
              <c:ext xmlns:c16="http://schemas.microsoft.com/office/drawing/2014/chart" uri="{C3380CC4-5D6E-409C-BE32-E72D297353CC}">
                <c16:uniqueId val="{00000009-BF4A-4DC8-BFE4-89CFC23E7413}"/>
              </c:ext>
            </c:extLst>
          </c:dPt>
          <c:cat>
            <c:strRef>
              <c:f>[0]!CategoriiVenituri</c:f>
              <c:strCache>
                <c:ptCount val="5"/>
                <c:pt idx="0">
                  <c:v>ajutor financiar</c:v>
                </c:pt>
                <c:pt idx="1">
                  <c:v>salarii (net)</c:v>
                </c:pt>
                <c:pt idx="2">
                  <c:v>ajutor de la familie</c:v>
                </c:pt>
                <c:pt idx="3">
                  <c:v>din economii</c:v>
                </c:pt>
                <c:pt idx="4">
                  <c:v>altele</c:v>
                </c:pt>
              </c:strCache>
            </c:strRef>
          </c:cat>
          <c:val>
            <c:numRef>
              <c:f>calc_diagr!$D$19:$D$23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A-BF4A-4DC8-BFE4-89CFC23E7413}"/>
            </c:ext>
          </c:extLst>
        </c:ser>
        <c:dLbls>
          <c:showLegendKey val="0"/>
          <c:showVal val="0"/>
          <c:showCatName val="0"/>
          <c:showSerName val="0"/>
          <c:showPercent val="0"/>
          <c:showBubbleSize val="0"/>
        </c:dLbls>
        <c:gapWidth val="25"/>
        <c:axId val="793827248"/>
        <c:axId val="793822984"/>
      </c:barChart>
      <c:valAx>
        <c:axId val="793822984"/>
        <c:scaling>
          <c:orientation val="minMax"/>
          <c:max val="0.5"/>
          <c:min val="0"/>
        </c:scaling>
        <c:delete val="0"/>
        <c:axPos val="b"/>
        <c:majorGridlines>
          <c:spPr>
            <a:ln w="3175">
              <a:solidFill>
                <a:schemeClr val="bg1">
                  <a:lumMod val="75000"/>
                  <a:alpha val="25000"/>
                </a:schemeClr>
              </a:solidFill>
            </a:ln>
          </c:spPr>
        </c:majorGridlines>
        <c:numFmt formatCode="0%" sourceLinked="0"/>
        <c:majorTickMark val="out"/>
        <c:minorTickMark val="none"/>
        <c:tickLblPos val="nextTo"/>
        <c:spPr>
          <a:ln w="3175">
            <a:noFill/>
          </a:ln>
        </c:spPr>
        <c:crossAx val="793827248"/>
        <c:crosses val="autoZero"/>
        <c:crossBetween val="between"/>
      </c:valAx>
      <c:catAx>
        <c:axId val="793827248"/>
        <c:scaling>
          <c:orientation val="minMax"/>
        </c:scaling>
        <c:delete val="0"/>
        <c:axPos val="l"/>
        <c:numFmt formatCode="General" sourceLinked="1"/>
        <c:majorTickMark val="none"/>
        <c:minorTickMark val="none"/>
        <c:tickLblPos val="nextTo"/>
        <c:spPr>
          <a:noFill/>
          <a:ln w="3175">
            <a:solidFill>
              <a:schemeClr val="bg1">
                <a:lumMod val="75000"/>
                <a:alpha val="25000"/>
              </a:schemeClr>
            </a:solidFill>
          </a:ln>
        </c:spPr>
        <c:crossAx val="793822984"/>
        <c:crosses val="autoZero"/>
        <c:auto val="1"/>
        <c:lblAlgn val="ctr"/>
        <c:lblOffset val="100"/>
        <c:noMultiLvlLbl val="0"/>
      </c:catAx>
      <c:spPr>
        <a:noFill/>
      </c:spPr>
    </c:plotArea>
    <c:plotVisOnly val="1"/>
    <c:dispBlanksAs val="gap"/>
    <c:showDLblsOverMax val="0"/>
  </c:chart>
  <c:spPr>
    <a:noFill/>
    <a:ln>
      <a:noFill/>
    </a:ln>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589291453364252"/>
          <c:y val="0.34151120639906768"/>
          <c:w val="0.65730885998944011"/>
          <c:h val="0.56660435182919888"/>
        </c:manualLayout>
      </c:layout>
      <c:barChart>
        <c:barDir val="bar"/>
        <c:grouping val="clustered"/>
        <c:varyColors val="0"/>
        <c:ser>
          <c:idx val="0"/>
          <c:order val="0"/>
          <c:spPr>
            <a:ln>
              <a:solidFill>
                <a:schemeClr val="bg1"/>
              </a:solidFill>
            </a:ln>
          </c:spPr>
          <c:invertIfNegative val="0"/>
          <c:dPt>
            <c:idx val="0"/>
            <c:invertIfNegative val="0"/>
            <c:bubble3D val="0"/>
            <c:spPr>
              <a:solidFill>
                <a:schemeClr val="accent4">
                  <a:lumMod val="75000"/>
                </a:schemeClr>
              </a:solidFill>
              <a:ln>
                <a:solidFill>
                  <a:schemeClr val="bg1"/>
                </a:solidFill>
              </a:ln>
            </c:spPr>
            <c:extLst>
              <c:ext xmlns:c16="http://schemas.microsoft.com/office/drawing/2014/chart" uri="{C3380CC4-5D6E-409C-BE32-E72D297353CC}">
                <c16:uniqueId val="{00000001-646A-455C-8A75-89D427D18BB9}"/>
              </c:ext>
            </c:extLst>
          </c:dPt>
          <c:dPt>
            <c:idx val="1"/>
            <c:invertIfNegative val="0"/>
            <c:bubble3D val="0"/>
            <c:spPr>
              <a:solidFill>
                <a:schemeClr val="accent1">
                  <a:lumMod val="50000"/>
                </a:schemeClr>
              </a:solidFill>
              <a:ln>
                <a:solidFill>
                  <a:schemeClr val="bg1"/>
                </a:solidFill>
              </a:ln>
            </c:spPr>
            <c:extLst>
              <c:ext xmlns:c16="http://schemas.microsoft.com/office/drawing/2014/chart" uri="{C3380CC4-5D6E-409C-BE32-E72D297353CC}">
                <c16:uniqueId val="{00000003-646A-455C-8A75-89D427D18BB9}"/>
              </c:ext>
            </c:extLst>
          </c:dPt>
          <c:dPt>
            <c:idx val="2"/>
            <c:invertIfNegative val="0"/>
            <c:bubble3D val="0"/>
            <c:spPr>
              <a:solidFill>
                <a:schemeClr val="accent3">
                  <a:lumMod val="50000"/>
                </a:schemeClr>
              </a:solidFill>
              <a:ln>
                <a:solidFill>
                  <a:schemeClr val="bg1"/>
                </a:solidFill>
              </a:ln>
            </c:spPr>
            <c:extLst>
              <c:ext xmlns:c16="http://schemas.microsoft.com/office/drawing/2014/chart" uri="{C3380CC4-5D6E-409C-BE32-E72D297353CC}">
                <c16:uniqueId val="{00000005-646A-455C-8A75-89D427D18BB9}"/>
              </c:ext>
            </c:extLst>
          </c:dPt>
          <c:dPt>
            <c:idx val="3"/>
            <c:invertIfNegative val="0"/>
            <c:bubble3D val="0"/>
            <c:spPr>
              <a:solidFill>
                <a:schemeClr val="accent2">
                  <a:lumMod val="75000"/>
                </a:schemeClr>
              </a:solidFill>
              <a:ln>
                <a:solidFill>
                  <a:schemeClr val="bg1"/>
                </a:solidFill>
              </a:ln>
            </c:spPr>
            <c:extLst>
              <c:ext xmlns:c16="http://schemas.microsoft.com/office/drawing/2014/chart" uri="{C3380CC4-5D6E-409C-BE32-E72D297353CC}">
                <c16:uniqueId val="{00000007-646A-455C-8A75-89D427D18BB9}"/>
              </c:ext>
            </c:extLst>
          </c:dPt>
          <c:dPt>
            <c:idx val="4"/>
            <c:invertIfNegative val="0"/>
            <c:bubble3D val="0"/>
            <c:spPr>
              <a:solidFill>
                <a:schemeClr val="accent5">
                  <a:lumMod val="75000"/>
                </a:schemeClr>
              </a:solidFill>
              <a:ln>
                <a:solidFill>
                  <a:schemeClr val="bg1"/>
                </a:solidFill>
              </a:ln>
            </c:spPr>
            <c:extLst>
              <c:ext xmlns:c16="http://schemas.microsoft.com/office/drawing/2014/chart" uri="{C3380CC4-5D6E-409C-BE32-E72D297353CC}">
                <c16:uniqueId val="{00000009-646A-455C-8A75-89D427D18BB9}"/>
              </c:ext>
            </c:extLst>
          </c:dPt>
          <c:dPt>
            <c:idx val="5"/>
            <c:invertIfNegative val="0"/>
            <c:bubble3D val="0"/>
            <c:spPr>
              <a:solidFill>
                <a:schemeClr val="accent6">
                  <a:lumMod val="75000"/>
                </a:schemeClr>
              </a:solidFill>
              <a:ln>
                <a:solidFill>
                  <a:schemeClr val="bg1"/>
                </a:solidFill>
              </a:ln>
            </c:spPr>
            <c:extLst>
              <c:ext xmlns:c16="http://schemas.microsoft.com/office/drawing/2014/chart" uri="{C3380CC4-5D6E-409C-BE32-E72D297353CC}">
                <c16:uniqueId val="{0000000A-1A5F-451A-BA1D-C10767E1A139}"/>
              </c:ext>
            </c:extLst>
          </c:dPt>
          <c:cat>
            <c:strRef>
              <c:f>[0]!CategoriiCheltuieli</c:f>
              <c:strCache>
                <c:ptCount val="6"/>
                <c:pt idx="0">
                  <c:v>cazare și masă</c:v>
                </c:pt>
                <c:pt idx="1">
                  <c:v>taxe școlare</c:v>
                </c:pt>
                <c:pt idx="2">
                  <c:v>cărți și consumabile</c:v>
                </c:pt>
                <c:pt idx="3">
                  <c:v>transport</c:v>
                </c:pt>
                <c:pt idx="4">
                  <c:v>cheltuieli personale</c:v>
                </c:pt>
                <c:pt idx="5">
                  <c:v>alte cheltuieli</c:v>
                </c:pt>
              </c:strCache>
            </c:strRef>
          </c:cat>
          <c:val>
            <c:numRef>
              <c:f>[0]!ProcentCheltuieli</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646A-455C-8A75-89D427D18BB9}"/>
            </c:ext>
          </c:extLst>
        </c:ser>
        <c:dLbls>
          <c:showLegendKey val="0"/>
          <c:showVal val="0"/>
          <c:showCatName val="0"/>
          <c:showSerName val="0"/>
          <c:showPercent val="0"/>
          <c:showBubbleSize val="0"/>
        </c:dLbls>
        <c:gapWidth val="25"/>
        <c:axId val="793831512"/>
        <c:axId val="793830856"/>
      </c:barChart>
      <c:valAx>
        <c:axId val="793830856"/>
        <c:scaling>
          <c:orientation val="minMax"/>
          <c:max val="0.5"/>
          <c:min val="0"/>
        </c:scaling>
        <c:delete val="0"/>
        <c:axPos val="b"/>
        <c:majorGridlines>
          <c:spPr>
            <a:ln w="3175">
              <a:solidFill>
                <a:schemeClr val="bg1">
                  <a:lumMod val="75000"/>
                  <a:alpha val="25000"/>
                </a:schemeClr>
              </a:solidFill>
            </a:ln>
          </c:spPr>
        </c:majorGridlines>
        <c:numFmt formatCode="0%" sourceLinked="0"/>
        <c:majorTickMark val="out"/>
        <c:minorTickMark val="none"/>
        <c:tickLblPos val="nextTo"/>
        <c:spPr>
          <a:ln>
            <a:noFill/>
          </a:ln>
        </c:spPr>
        <c:crossAx val="793831512"/>
        <c:crosses val="autoZero"/>
        <c:crossBetween val="between"/>
      </c:valAx>
      <c:catAx>
        <c:axId val="793831512"/>
        <c:scaling>
          <c:orientation val="minMax"/>
        </c:scaling>
        <c:delete val="0"/>
        <c:axPos val="l"/>
        <c:numFmt formatCode="General" sourceLinked="1"/>
        <c:majorTickMark val="none"/>
        <c:minorTickMark val="none"/>
        <c:tickLblPos val="nextTo"/>
        <c:spPr>
          <a:ln w="3175">
            <a:solidFill>
              <a:schemeClr val="bg1">
                <a:lumMod val="75000"/>
                <a:alpha val="25000"/>
              </a:schemeClr>
            </a:solidFill>
          </a:ln>
        </c:spPr>
        <c:crossAx val="793830856"/>
        <c:crosses val="autoZero"/>
        <c:auto val="1"/>
        <c:lblAlgn val="ctr"/>
        <c:lblOffset val="100"/>
        <c:noMultiLvlLbl val="0"/>
      </c:catAx>
      <c:spPr>
        <a:noFill/>
      </c:spPr>
    </c:plotArea>
    <c:plotVisOnly val="1"/>
    <c:dispBlanksAs val="gap"/>
    <c:showDLblsOverMax val="0"/>
  </c:chart>
  <c:spPr>
    <a:noFill/>
    <a:ln>
      <a:noFill/>
    </a:ln>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Scroll" dx="16" fmlaLink="calc_diagr!$D$13" horiz="1" max="13" min="1" page="3"/>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1485900</xdr:colOff>
          <xdr:row>20</xdr:row>
          <xdr:rowOff>95250</xdr:rowOff>
        </xdr:from>
        <xdr:to>
          <xdr:col>15</xdr:col>
          <xdr:colOff>495300</xdr:colOff>
          <xdr:row>21</xdr:row>
          <xdr:rowOff>114300</xdr:rowOff>
        </xdr:to>
        <xdr:sp macro="" textlink="">
          <xdr:nvSpPr>
            <xdr:cNvPr id="1032" name="Defilare lunară" descr="Selectați pentru a repeta sumarul de buget după lună"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12</xdr:col>
      <xdr:colOff>321559</xdr:colOff>
      <xdr:row>2</xdr:row>
      <xdr:rowOff>123825</xdr:rowOff>
    </xdr:from>
    <xdr:to>
      <xdr:col>15</xdr:col>
      <xdr:colOff>685800</xdr:colOff>
      <xdr:row>14</xdr:row>
      <xdr:rowOff>79661</xdr:rowOff>
    </xdr:to>
    <xdr:graphicFrame macro="">
      <xdr:nvGraphicFramePr>
        <xdr:cNvPr id="16" name="Flux monetar lunar" descr="Bar chart showing positive and negative cash flow for selected month or year">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130630</xdr:colOff>
      <xdr:row>14</xdr:row>
      <xdr:rowOff>184184</xdr:rowOff>
    </xdr:from>
    <xdr:to>
      <xdr:col>15</xdr:col>
      <xdr:colOff>361950</xdr:colOff>
      <xdr:row>20</xdr:row>
      <xdr:rowOff>656</xdr:rowOff>
    </xdr:to>
    <xdr:graphicFrame macro="">
      <xdr:nvGraphicFramePr>
        <xdr:cNvPr id="3" name="Flux monetar după lună" descr="Line chart showing cash flow for the selected month or year">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2</xdr:row>
      <xdr:rowOff>133350</xdr:rowOff>
    </xdr:from>
    <xdr:to>
      <xdr:col>3</xdr:col>
      <xdr:colOff>285749</xdr:colOff>
      <xdr:row>14</xdr:row>
      <xdr:rowOff>89186</xdr:rowOff>
    </xdr:to>
    <xdr:graphicFrame macro="">
      <xdr:nvGraphicFramePr>
        <xdr:cNvPr id="15" name="Centralizator venituri lunare" descr="Donut chart showing income summary for selected month or year">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482419</xdr:colOff>
      <xdr:row>3</xdr:row>
      <xdr:rowOff>28322</xdr:rowOff>
    </xdr:from>
    <xdr:to>
      <xdr:col>3</xdr:col>
      <xdr:colOff>482419</xdr:colOff>
      <xdr:row>14</xdr:row>
      <xdr:rowOff>47387</xdr:rowOff>
    </xdr:to>
    <xdr:cxnSp macro="">
      <xdr:nvCxnSpPr>
        <xdr:cNvPr id="19" name="Bordură diagramă 1" descr="Chart border">
          <a:extLst>
            <a:ext uri="{FF2B5EF4-FFF2-40B4-BE49-F238E27FC236}">
              <a16:creationId xmlns:a16="http://schemas.microsoft.com/office/drawing/2014/main" id="{00000000-0008-0000-0100-000013000000}"/>
            </a:ext>
          </a:extLst>
        </xdr:cNvPr>
        <xdr:cNvCxnSpPr/>
      </xdr:nvCxnSpPr>
      <xdr:spPr>
        <a:xfrm>
          <a:off x="4778194" y="1780922"/>
          <a:ext cx="0" cy="2524140"/>
        </a:xfrm>
        <a:prstGeom prst="line">
          <a:avLst/>
        </a:prstGeom>
        <a:ln w="127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704851</xdr:colOff>
      <xdr:row>2</xdr:row>
      <xdr:rowOff>133350</xdr:rowOff>
    </xdr:from>
    <xdr:to>
      <xdr:col>11</xdr:col>
      <xdr:colOff>714375</xdr:colOff>
      <xdr:row>14</xdr:row>
      <xdr:rowOff>89186</xdr:rowOff>
    </xdr:to>
    <xdr:graphicFrame macro="">
      <xdr:nvGraphicFramePr>
        <xdr:cNvPr id="21" name="Centralizator cheltuieli lunare" descr="Donut chart showing expenses summary for selected month or year">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82971</xdr:colOff>
      <xdr:row>3</xdr:row>
      <xdr:rowOff>28322</xdr:rowOff>
    </xdr:from>
    <xdr:to>
      <xdr:col>12</xdr:col>
      <xdr:colOff>82971</xdr:colOff>
      <xdr:row>14</xdr:row>
      <xdr:rowOff>47387</xdr:rowOff>
    </xdr:to>
    <xdr:cxnSp macro="">
      <xdr:nvCxnSpPr>
        <xdr:cNvPr id="22" name="Bordură diagramă 2" descr="Chart border">
          <a:extLst>
            <a:ext uri="{FF2B5EF4-FFF2-40B4-BE49-F238E27FC236}">
              <a16:creationId xmlns:a16="http://schemas.microsoft.com/office/drawing/2014/main" id="{00000000-0008-0000-0100-000016000000}"/>
            </a:ext>
          </a:extLst>
        </xdr:cNvPr>
        <xdr:cNvCxnSpPr/>
      </xdr:nvCxnSpPr>
      <xdr:spPr>
        <a:xfrm>
          <a:off x="9179346" y="1780922"/>
          <a:ext cx="0" cy="2524140"/>
        </a:xfrm>
        <a:prstGeom prst="line">
          <a:avLst/>
        </a:prstGeom>
        <a:ln w="127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cdr:x>
      <cdr:y>0.17913</cdr:y>
    </cdr:from>
    <cdr:to>
      <cdr:x>0.11685</cdr:x>
      <cdr:y>0.50958</cdr:y>
    </cdr:to>
    <cdr:sp macro="" textlink="">
      <cdr:nvSpPr>
        <cdr:cNvPr id="2" name="TextBox 3"/>
        <cdr:cNvSpPr txBox="1"/>
      </cdr:nvSpPr>
      <cdr:spPr>
        <a:xfrm xmlns:a="http://schemas.openxmlformats.org/drawingml/2006/main">
          <a:off x="0" y="172324"/>
          <a:ext cx="1230978" cy="31790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rtl="0"/>
          <a:r>
            <a:rPr lang="ro" sz="1500" b="1">
              <a:solidFill>
                <a:schemeClr val="accent1">
                  <a:lumMod val="50000"/>
                </a:schemeClr>
              </a:solidFill>
              <a:latin typeface="+mj-lt"/>
            </a:rPr>
            <a:t>FLUX MONETAR</a:t>
          </a:r>
        </a:p>
      </cdr:txBody>
    </cdr:sp>
  </cdr:relSizeAnchor>
</c:userShapes>
</file>

<file path=xl/theme/theme1.xml><?xml version="1.0" encoding="utf-8"?>
<a:theme xmlns:a="http://schemas.openxmlformats.org/drawingml/2006/main" name="Office Theme">
  <a:themeElements>
    <a:clrScheme name="Monthly College Budget">
      <a:dk1>
        <a:sysClr val="windowText" lastClr="000000"/>
      </a:dk1>
      <a:lt1>
        <a:sysClr val="window" lastClr="FFFFFF"/>
      </a:lt1>
      <a:dk2>
        <a:srgbClr val="000000"/>
      </a:dk2>
      <a:lt2>
        <a:srgbClr val="FFFFFF"/>
      </a:lt2>
      <a:accent1>
        <a:srgbClr val="67BCD1"/>
      </a:accent1>
      <a:accent2>
        <a:srgbClr val="F09912"/>
      </a:accent2>
      <a:accent3>
        <a:srgbClr val="6ECC9E"/>
      </a:accent3>
      <a:accent4>
        <a:srgbClr val="EB4A17"/>
      </a:accent4>
      <a:accent5>
        <a:srgbClr val="9942AC"/>
      </a:accent5>
      <a:accent6>
        <a:srgbClr val="F749A2"/>
      </a:accent6>
      <a:hlink>
        <a:srgbClr val="67BCD1"/>
      </a:hlink>
      <a:folHlink>
        <a:srgbClr val="9942AC"/>
      </a:folHlink>
    </a:clrScheme>
    <a:fontScheme name="Monthly College Budget">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B8"/>
  <sheetViews>
    <sheetView showGridLines="0" tabSelected="1" workbookViewId="0"/>
  </sheetViews>
  <sheetFormatPr defaultRowHeight="15" x14ac:dyDescent="0.3"/>
  <cols>
    <col min="1" max="1" width="2.7109375" customWidth="1"/>
    <col min="2" max="2" width="79.85546875" customWidth="1"/>
    <col min="3" max="3" width="2.7109375" customWidth="1"/>
  </cols>
  <sheetData>
    <row r="1" spans="2:2" ht="23.25" x14ac:dyDescent="0.35">
      <c r="B1" s="56" t="s">
        <v>0</v>
      </c>
    </row>
    <row r="2" spans="2:2" ht="43.5" customHeight="1" x14ac:dyDescent="0.3">
      <c r="B2" s="18" t="s">
        <v>1</v>
      </c>
    </row>
    <row r="3" spans="2:2" ht="29.25" customHeight="1" x14ac:dyDescent="0.3">
      <c r="B3" s="18" t="s">
        <v>2</v>
      </c>
    </row>
    <row r="4" spans="2:2" ht="30" customHeight="1" x14ac:dyDescent="0.3">
      <c r="B4" s="18" t="s">
        <v>3</v>
      </c>
    </row>
    <row r="5" spans="2:2" ht="43.5" customHeight="1" x14ac:dyDescent="0.3">
      <c r="B5" s="18" t="s">
        <v>4</v>
      </c>
    </row>
    <row r="6" spans="2:2" ht="30" customHeight="1" x14ac:dyDescent="0.3">
      <c r="B6" s="19" t="s">
        <v>5</v>
      </c>
    </row>
    <row r="7" spans="2:2" ht="55.5" customHeight="1" x14ac:dyDescent="0.3">
      <c r="B7" s="18" t="s">
        <v>6</v>
      </c>
    </row>
    <row r="8" spans="2:2" ht="43.5" customHeight="1" x14ac:dyDescent="0.3">
      <c r="B8" s="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W72"/>
  <sheetViews>
    <sheetView showGridLines="0" zoomScaleNormal="100" workbookViewId="0"/>
  </sheetViews>
  <sheetFormatPr defaultColWidth="9.140625" defaultRowHeight="19.5" customHeight="1" x14ac:dyDescent="0.35"/>
  <cols>
    <col min="1" max="1" width="2.7109375" style="48" customWidth="1"/>
    <col min="2" max="2" width="58.140625" style="4" customWidth="1"/>
    <col min="3" max="14" width="13.140625" style="4" customWidth="1"/>
    <col min="15" max="15" width="8" style="4" customWidth="1"/>
    <col min="16" max="16" width="13.140625" style="4" customWidth="1"/>
    <col min="17" max="17" width="8.42578125" style="4" customWidth="1"/>
    <col min="18" max="18" width="2.7109375" style="4" customWidth="1"/>
    <col min="19" max="19" width="9.140625" style="4"/>
    <col min="20" max="20" width="11.85546875" style="4" customWidth="1"/>
    <col min="21" max="16384" width="9.140625" style="4"/>
  </cols>
  <sheetData>
    <row r="1" spans="1:23" ht="61.9" customHeight="1" x14ac:dyDescent="0.65">
      <c r="A1" s="47" t="s">
        <v>41</v>
      </c>
      <c r="B1" s="31" t="s">
        <v>8</v>
      </c>
    </row>
    <row r="2" spans="1:23" ht="19.5" customHeight="1" thickBot="1" x14ac:dyDescent="0.4">
      <c r="B2" s="6"/>
      <c r="C2" s="6"/>
      <c r="D2" s="6"/>
      <c r="E2" s="6"/>
      <c r="F2" s="6"/>
      <c r="G2" s="6"/>
      <c r="H2" s="6"/>
      <c r="I2" s="6"/>
      <c r="J2" s="6"/>
      <c r="K2" s="6"/>
      <c r="L2" s="6"/>
      <c r="M2" s="6"/>
      <c r="N2" s="6"/>
      <c r="O2" s="6"/>
      <c r="P2" s="6"/>
    </row>
    <row r="3" spans="1:23" ht="15" customHeight="1" thickTop="1" x14ac:dyDescent="0.35"/>
    <row r="4" spans="1:23" ht="19.5" customHeight="1" x14ac:dyDescent="0.35">
      <c r="A4" s="48" t="s">
        <v>42</v>
      </c>
      <c r="B4" s="50" t="str">
        <f ca="1">calc_diagr!$D$6</f>
        <v>venituri an:</v>
      </c>
      <c r="E4" s="53" t="str">
        <f ca="1">calc_diagr!$D$7</f>
        <v>cheltuieli an:</v>
      </c>
      <c r="M4" s="54" t="str">
        <f ca="1">calc_diagr!$D$8</f>
        <v>flux de numerar an:</v>
      </c>
    </row>
    <row r="5" spans="1:23" ht="38.25" customHeight="1" x14ac:dyDescent="0.55000000000000004">
      <c r="A5" s="49" t="s">
        <v>43</v>
      </c>
      <c r="B5" s="51" t="e">
        <f ca="1">" "&amp;calc_diagr!$F$6</f>
        <v>#VALUE!</v>
      </c>
      <c r="E5" s="52" t="e">
        <f ca="1">" "&amp;calc_diagr!$F$7</f>
        <v>#VALUE!</v>
      </c>
      <c r="M5" s="55" t="str">
        <f>" "&amp;calc_diagr!$F$8</f>
        <v xml:space="preserve"> 169 lei</v>
      </c>
    </row>
    <row r="6" spans="1:23" ht="19.5" customHeight="1" x14ac:dyDescent="0.35">
      <c r="A6" s="48" t="s">
        <v>44</v>
      </c>
      <c r="B6" s="79" t="s">
        <v>9</v>
      </c>
      <c r="C6" s="79"/>
      <c r="D6" s="79"/>
      <c r="E6" s="79" t="s">
        <v>30</v>
      </c>
      <c r="F6" s="79"/>
      <c r="G6" s="79"/>
      <c r="H6" s="79"/>
      <c r="I6" s="79"/>
      <c r="J6" s="79"/>
      <c r="K6" s="79"/>
      <c r="L6" s="79"/>
      <c r="M6" s="79" t="s">
        <v>31</v>
      </c>
      <c r="N6" s="79"/>
      <c r="O6" s="79"/>
      <c r="P6" s="79"/>
    </row>
    <row r="7" spans="1:23" ht="15" customHeight="1" x14ac:dyDescent="0.35">
      <c r="B7" s="79"/>
      <c r="C7" s="79"/>
      <c r="D7" s="79"/>
      <c r="E7" s="79"/>
      <c r="F7" s="79"/>
      <c r="G7" s="79"/>
      <c r="H7" s="79"/>
      <c r="I7" s="79"/>
      <c r="J7" s="79"/>
      <c r="K7" s="79"/>
      <c r="L7" s="79"/>
      <c r="M7" s="79"/>
      <c r="N7" s="79"/>
      <c r="O7" s="79"/>
      <c r="P7" s="79"/>
    </row>
    <row r="8" spans="1:23" ht="15" customHeight="1" x14ac:dyDescent="0.35">
      <c r="B8" s="79"/>
      <c r="C8" s="79"/>
      <c r="D8" s="79"/>
      <c r="E8" s="79"/>
      <c r="F8" s="79"/>
      <c r="G8" s="79"/>
      <c r="H8" s="79"/>
      <c r="I8" s="79"/>
      <c r="J8" s="79"/>
      <c r="K8" s="79"/>
      <c r="L8" s="79"/>
      <c r="M8" s="79"/>
      <c r="N8" s="79"/>
      <c r="O8" s="79"/>
      <c r="P8" s="79"/>
    </row>
    <row r="9" spans="1:23" ht="15" customHeight="1" x14ac:dyDescent="0.35">
      <c r="B9" s="79"/>
      <c r="C9" s="79"/>
      <c r="D9" s="79"/>
      <c r="E9" s="79"/>
      <c r="F9" s="79"/>
      <c r="G9" s="79"/>
      <c r="H9" s="79"/>
      <c r="I9" s="79"/>
      <c r="J9" s="79"/>
      <c r="K9" s="79"/>
      <c r="L9" s="79"/>
      <c r="M9" s="79"/>
      <c r="N9" s="79"/>
      <c r="O9" s="79"/>
      <c r="P9" s="79"/>
    </row>
    <row r="10" spans="1:23" ht="15" customHeight="1" x14ac:dyDescent="0.35">
      <c r="B10" s="79"/>
      <c r="C10" s="79"/>
      <c r="D10" s="79"/>
      <c r="E10" s="79"/>
      <c r="F10" s="79"/>
      <c r="G10" s="79"/>
      <c r="H10" s="79"/>
      <c r="I10" s="79"/>
      <c r="J10" s="79"/>
      <c r="K10" s="79"/>
      <c r="L10" s="79"/>
      <c r="M10" s="79"/>
      <c r="N10" s="79"/>
      <c r="O10" s="79"/>
      <c r="P10" s="79"/>
    </row>
    <row r="11" spans="1:23" ht="15" customHeight="1" x14ac:dyDescent="0.35">
      <c r="B11" s="79"/>
      <c r="C11" s="79"/>
      <c r="D11" s="79"/>
      <c r="E11" s="79"/>
      <c r="F11" s="79"/>
      <c r="G11" s="79"/>
      <c r="H11" s="79"/>
      <c r="I11" s="79"/>
      <c r="J11" s="79"/>
      <c r="K11" s="79"/>
      <c r="L11" s="79"/>
      <c r="M11" s="79"/>
      <c r="N11" s="79"/>
      <c r="O11" s="79"/>
      <c r="P11" s="79"/>
    </row>
    <row r="12" spans="1:23" ht="15" customHeight="1" x14ac:dyDescent="0.35">
      <c r="B12" s="79"/>
      <c r="C12" s="79"/>
      <c r="D12" s="79"/>
      <c r="E12" s="79"/>
      <c r="F12" s="79"/>
      <c r="G12" s="79"/>
      <c r="H12" s="79"/>
      <c r="I12" s="79"/>
      <c r="J12" s="79"/>
      <c r="K12" s="79"/>
      <c r="L12" s="79"/>
      <c r="M12" s="79"/>
      <c r="N12" s="79"/>
      <c r="O12" s="79"/>
      <c r="P12" s="79"/>
    </row>
    <row r="13" spans="1:23" ht="15" customHeight="1" x14ac:dyDescent="0.35">
      <c r="B13" s="79"/>
      <c r="C13" s="79"/>
      <c r="D13" s="79"/>
      <c r="E13" s="79"/>
      <c r="F13" s="79"/>
      <c r="G13" s="79"/>
      <c r="H13" s="79"/>
      <c r="I13" s="79"/>
      <c r="J13" s="79"/>
      <c r="K13" s="79"/>
      <c r="L13" s="79"/>
      <c r="M13" s="79"/>
      <c r="N13" s="79"/>
      <c r="O13" s="79"/>
      <c r="P13" s="79"/>
      <c r="S13" s="60"/>
      <c r="T13" s="60"/>
      <c r="U13" s="60"/>
      <c r="V13" s="60"/>
      <c r="W13" s="60"/>
    </row>
    <row r="14" spans="1:23" ht="15" customHeight="1" x14ac:dyDescent="0.35">
      <c r="B14" s="79"/>
      <c r="C14" s="79"/>
      <c r="D14" s="79"/>
      <c r="E14" s="79"/>
      <c r="F14" s="79"/>
      <c r="G14" s="79"/>
      <c r="H14" s="79"/>
      <c r="I14" s="79"/>
      <c r="J14" s="79"/>
      <c r="K14" s="79"/>
      <c r="L14" s="79"/>
      <c r="M14" s="79"/>
      <c r="N14" s="79"/>
      <c r="O14" s="79"/>
      <c r="P14" s="79"/>
      <c r="S14" s="60"/>
      <c r="T14" s="60"/>
      <c r="U14" s="60"/>
      <c r="V14" s="60"/>
      <c r="W14" s="60"/>
    </row>
    <row r="15" spans="1:23" ht="15" customHeight="1" x14ac:dyDescent="0.35">
      <c r="B15" s="79"/>
      <c r="C15" s="79"/>
      <c r="D15" s="79"/>
      <c r="E15" s="79"/>
      <c r="F15" s="79"/>
      <c r="G15" s="79"/>
      <c r="H15" s="79"/>
      <c r="I15" s="79"/>
      <c r="J15" s="79"/>
      <c r="K15" s="79"/>
      <c r="L15" s="79"/>
      <c r="S15" s="60"/>
      <c r="T15" s="60"/>
      <c r="U15" s="60"/>
      <c r="V15" s="60"/>
      <c r="W15" s="60"/>
    </row>
    <row r="16" spans="1:23" ht="15" customHeight="1" x14ac:dyDescent="0.35">
      <c r="B16" s="80" t="s">
        <v>10</v>
      </c>
      <c r="C16" s="80"/>
      <c r="D16" s="80"/>
      <c r="E16" s="80"/>
      <c r="F16" s="80"/>
      <c r="G16" s="80"/>
      <c r="H16" s="80"/>
      <c r="I16" s="80"/>
      <c r="J16" s="80"/>
      <c r="K16" s="80"/>
      <c r="L16" s="80"/>
      <c r="M16" s="80"/>
      <c r="N16" s="80"/>
      <c r="O16" s="80"/>
      <c r="P16" s="80"/>
      <c r="S16" s="60"/>
      <c r="T16" s="60"/>
      <c r="U16" s="60"/>
      <c r="V16" s="60"/>
      <c r="W16" s="60"/>
    </row>
    <row r="17" spans="1:23" ht="15" customHeight="1" x14ac:dyDescent="0.35">
      <c r="A17" s="49" t="s">
        <v>45</v>
      </c>
      <c r="B17" s="80"/>
      <c r="C17" s="80"/>
      <c r="D17" s="80"/>
      <c r="E17" s="80"/>
      <c r="F17" s="80"/>
      <c r="G17" s="80"/>
      <c r="H17" s="80"/>
      <c r="I17" s="80"/>
      <c r="J17" s="80"/>
      <c r="K17" s="80"/>
      <c r="L17" s="80"/>
      <c r="M17" s="80"/>
      <c r="N17" s="80"/>
      <c r="O17" s="80"/>
      <c r="P17" s="80"/>
      <c r="S17" s="60"/>
      <c r="T17" s="60"/>
      <c r="U17" s="60"/>
      <c r="V17" s="60"/>
      <c r="W17" s="60"/>
    </row>
    <row r="18" spans="1:23" ht="15" customHeight="1" x14ac:dyDescent="0.35">
      <c r="B18" s="80"/>
      <c r="C18" s="80"/>
      <c r="D18" s="80"/>
      <c r="E18" s="80"/>
      <c r="F18" s="80"/>
      <c r="G18" s="80"/>
      <c r="H18" s="80"/>
      <c r="I18" s="80"/>
      <c r="J18" s="80"/>
      <c r="K18" s="80"/>
      <c r="L18" s="80"/>
      <c r="M18" s="80"/>
      <c r="N18" s="80"/>
      <c r="O18" s="80"/>
      <c r="P18" s="80"/>
      <c r="S18" s="60"/>
      <c r="T18" s="60"/>
      <c r="U18" s="60"/>
      <c r="V18" s="60"/>
      <c r="W18" s="60"/>
    </row>
    <row r="19" spans="1:23" ht="15" customHeight="1" x14ac:dyDescent="0.35">
      <c r="B19" s="80"/>
      <c r="C19" s="80"/>
      <c r="D19" s="80"/>
      <c r="E19" s="80"/>
      <c r="F19" s="80"/>
      <c r="G19" s="80"/>
      <c r="H19" s="80"/>
      <c r="I19" s="80"/>
      <c r="J19" s="80"/>
      <c r="K19" s="80"/>
      <c r="L19" s="80"/>
      <c r="M19" s="80"/>
      <c r="N19" s="80"/>
      <c r="O19" s="80"/>
      <c r="P19" s="80"/>
      <c r="S19" s="60"/>
      <c r="T19" s="60"/>
      <c r="U19" s="60"/>
      <c r="V19" s="60"/>
      <c r="W19" s="60"/>
    </row>
    <row r="20" spans="1:23" ht="15" customHeight="1" x14ac:dyDescent="0.35">
      <c r="B20" s="80"/>
      <c r="C20" s="80"/>
      <c r="D20" s="80"/>
      <c r="E20" s="80"/>
      <c r="F20" s="80"/>
      <c r="G20" s="80"/>
      <c r="H20" s="80"/>
      <c r="I20" s="80"/>
      <c r="J20" s="80"/>
      <c r="K20" s="80"/>
      <c r="L20" s="80"/>
      <c r="M20" s="80"/>
      <c r="N20" s="80"/>
      <c r="O20" s="80"/>
      <c r="P20" s="80"/>
      <c r="S20" s="60"/>
      <c r="T20" s="60"/>
      <c r="U20" s="60"/>
      <c r="V20" s="60"/>
      <c r="W20" s="60"/>
    </row>
    <row r="21" spans="1:23" ht="15" customHeight="1" x14ac:dyDescent="0.35">
      <c r="A21" s="49" t="s">
        <v>46</v>
      </c>
      <c r="B21" s="80" t="s">
        <v>11</v>
      </c>
      <c r="C21" s="80"/>
      <c r="D21" s="80"/>
      <c r="E21" s="80"/>
      <c r="F21" s="80"/>
      <c r="G21" s="80"/>
      <c r="H21" s="80"/>
      <c r="I21" s="80"/>
      <c r="J21" s="80"/>
      <c r="K21" s="80"/>
      <c r="L21" s="80"/>
      <c r="M21" s="80"/>
      <c r="N21" s="80"/>
      <c r="O21" s="80"/>
      <c r="P21" s="80"/>
      <c r="S21" s="60"/>
      <c r="T21" s="60"/>
      <c r="U21" s="60"/>
      <c r="V21" s="60"/>
      <c r="W21" s="60"/>
    </row>
    <row r="22" spans="1:23" ht="15" customHeight="1" x14ac:dyDescent="0.35">
      <c r="B22" s="80"/>
      <c r="C22" s="80"/>
      <c r="D22" s="80"/>
      <c r="E22" s="80"/>
      <c r="F22" s="80"/>
      <c r="G22" s="80"/>
      <c r="H22" s="80"/>
      <c r="I22" s="80"/>
      <c r="J22" s="80"/>
      <c r="K22" s="80"/>
      <c r="L22" s="80"/>
      <c r="M22" s="80"/>
      <c r="N22" s="80"/>
      <c r="O22" s="80"/>
      <c r="P22" s="80"/>
      <c r="S22" s="60"/>
      <c r="T22" s="60"/>
      <c r="U22" s="60"/>
      <c r="V22" s="60"/>
      <c r="W22" s="60"/>
    </row>
    <row r="23" spans="1:23" ht="15" customHeight="1" thickBot="1" x14ac:dyDescent="0.4">
      <c r="B23" s="6"/>
      <c r="C23" s="6"/>
      <c r="D23" s="6"/>
      <c r="E23" s="6"/>
      <c r="F23" s="6"/>
      <c r="G23" s="6"/>
      <c r="H23" s="6"/>
      <c r="I23" s="6"/>
      <c r="J23" s="6"/>
      <c r="K23" s="6"/>
      <c r="L23" s="6"/>
      <c r="M23" s="6"/>
      <c r="N23" s="6"/>
      <c r="O23" s="6"/>
      <c r="P23" s="6"/>
      <c r="S23" s="60"/>
      <c r="T23" s="60"/>
      <c r="U23" s="60"/>
      <c r="V23" s="60"/>
      <c r="W23" s="60"/>
    </row>
    <row r="24" spans="1:23" ht="15" customHeight="1" thickTop="1" x14ac:dyDescent="0.35">
      <c r="S24" s="60"/>
      <c r="T24" s="60"/>
      <c r="U24" s="60"/>
      <c r="V24" s="60"/>
      <c r="W24" s="60"/>
    </row>
    <row r="25" spans="1:23" ht="19.5" customHeight="1" x14ac:dyDescent="0.35">
      <c r="A25" s="49" t="s">
        <v>7</v>
      </c>
      <c r="B25" s="26" t="s">
        <v>40</v>
      </c>
      <c r="S25" s="60"/>
      <c r="T25" s="60"/>
      <c r="U25" s="60"/>
      <c r="V25" s="60"/>
      <c r="W25" s="60"/>
    </row>
    <row r="26" spans="1:23" ht="19.5" customHeight="1" x14ac:dyDescent="0.35">
      <c r="A26" s="49" t="s">
        <v>47</v>
      </c>
      <c r="C26" s="21"/>
      <c r="D26" s="21"/>
      <c r="E26" s="21"/>
      <c r="F26" s="21"/>
      <c r="G26" s="21"/>
      <c r="H26" s="21"/>
      <c r="I26" s="21"/>
      <c r="J26" s="21"/>
      <c r="K26" s="21"/>
      <c r="L26" s="21"/>
      <c r="M26" s="21"/>
      <c r="N26" s="21"/>
      <c r="O26" s="21"/>
      <c r="P26" s="22" t="e">
        <f ca="1">PerioadăSelectată</f>
        <v>#VALUE!</v>
      </c>
      <c r="S26" s="60"/>
      <c r="T26" s="60"/>
      <c r="U26" s="60"/>
      <c r="V26" s="60"/>
      <c r="W26" s="60"/>
    </row>
    <row r="27" spans="1:23" ht="19.5" customHeight="1" x14ac:dyDescent="0.35">
      <c r="A27" s="49" t="s">
        <v>48</v>
      </c>
      <c r="B27" s="20" t="s">
        <v>12</v>
      </c>
      <c r="C27" s="23" t="e">
        <f ca="1">PrimaLună</f>
        <v>#VALUE!</v>
      </c>
      <c r="D27" s="23" t="e">
        <f t="shared" ref="D27:M27" ca="1" si="0">LunaUrmătoare</f>
        <v>#VALUE!</v>
      </c>
      <c r="E27" s="23" t="e">
        <f t="shared" ca="1" si="0"/>
        <v>#VALUE!</v>
      </c>
      <c r="F27" s="23" t="e">
        <f t="shared" ca="1" si="0"/>
        <v>#VALUE!</v>
      </c>
      <c r="G27" s="23" t="e">
        <f t="shared" ca="1" si="0"/>
        <v>#VALUE!</v>
      </c>
      <c r="H27" s="23" t="e">
        <f t="shared" ca="1" si="0"/>
        <v>#VALUE!</v>
      </c>
      <c r="I27" s="23" t="e">
        <f t="shared" ca="1" si="0"/>
        <v>#VALUE!</v>
      </c>
      <c r="J27" s="23" t="e">
        <f t="shared" ca="1" si="0"/>
        <v>#VALUE!</v>
      </c>
      <c r="K27" s="23" t="e">
        <f t="shared" ca="1" si="0"/>
        <v>#VALUE!</v>
      </c>
      <c r="L27" s="23" t="e">
        <f t="shared" ca="1" si="0"/>
        <v>#VALUE!</v>
      </c>
      <c r="M27" s="23" t="e">
        <f t="shared" ca="1" si="0"/>
        <v>#VALUE!</v>
      </c>
      <c r="N27" s="23" t="e">
        <f ca="1">LunaUrmătoare</f>
        <v>#VALUE!</v>
      </c>
      <c r="O27" s="24" t="s">
        <v>32</v>
      </c>
      <c r="P27" s="25" t="s">
        <v>33</v>
      </c>
      <c r="Q27" s="5"/>
      <c r="S27" s="60"/>
      <c r="T27" s="60"/>
      <c r="U27" s="60"/>
      <c r="V27" s="60"/>
      <c r="W27" s="60"/>
    </row>
    <row r="28" spans="1:23" ht="19.5" customHeight="1" thickBot="1" x14ac:dyDescent="0.4">
      <c r="A28" s="49" t="s">
        <v>49</v>
      </c>
      <c r="B28" s="10" t="s">
        <v>13</v>
      </c>
      <c r="C28" s="61">
        <f t="shared" ref="C28:N28" si="1">C37-C72</f>
        <v>169</v>
      </c>
      <c r="D28" s="61">
        <f t="shared" si="1"/>
        <v>69</v>
      </c>
      <c r="E28" s="61">
        <f t="shared" si="1"/>
        <v>192</v>
      </c>
      <c r="F28" s="61">
        <f t="shared" si="1"/>
        <v>199</v>
      </c>
      <c r="G28" s="61">
        <f t="shared" si="1"/>
        <v>204</v>
      </c>
      <c r="H28" s="61">
        <f t="shared" si="1"/>
        <v>-771</v>
      </c>
      <c r="I28" s="61">
        <f t="shared" si="1"/>
        <v>124</v>
      </c>
      <c r="J28" s="61">
        <f t="shared" si="1"/>
        <v>154</v>
      </c>
      <c r="K28" s="61">
        <f t="shared" si="1"/>
        <v>-721</v>
      </c>
      <c r="L28" s="61">
        <f t="shared" si="1"/>
        <v>109</v>
      </c>
      <c r="M28" s="61">
        <f t="shared" si="1"/>
        <v>34</v>
      </c>
      <c r="N28" s="61">
        <f t="shared" si="1"/>
        <v>-61</v>
      </c>
      <c r="O28" s="61">
        <f>SUM(C28:N28)</f>
        <v>-299</v>
      </c>
      <c r="P28" s="11" t="e">
        <f ca="1">INDEX($C28:$O28,,PerioadăSelectatăColoană)/INDEX($C$37:$O$37,,PerioadăSelectatăColoană)</f>
        <v>#VALUE!</v>
      </c>
      <c r="S28" s="60"/>
      <c r="T28" s="60"/>
      <c r="U28" s="60"/>
      <c r="V28" s="60"/>
      <c r="W28" s="60"/>
    </row>
    <row r="29" spans="1:23" ht="19.5" customHeight="1" x14ac:dyDescent="0.35">
      <c r="A29" s="48" t="s">
        <v>50</v>
      </c>
      <c r="B29" s="12" t="s">
        <v>14</v>
      </c>
      <c r="C29" s="62">
        <f>SUM($C$28:C$28)</f>
        <v>169</v>
      </c>
      <c r="D29" s="62">
        <f>SUM($C$28:D$28)</f>
        <v>238</v>
      </c>
      <c r="E29" s="62">
        <f>SUM($C$28:E$28)</f>
        <v>430</v>
      </c>
      <c r="F29" s="62">
        <f>SUM($C$28:F$28)</f>
        <v>629</v>
      </c>
      <c r="G29" s="62">
        <f>SUM($C$28:G$28)</f>
        <v>833</v>
      </c>
      <c r="H29" s="62">
        <f>SUM($C$28:H$28)</f>
        <v>62</v>
      </c>
      <c r="I29" s="62">
        <f>SUM($C$28:I$28)</f>
        <v>186</v>
      </c>
      <c r="J29" s="62">
        <f>SUM($C$28:J$28)</f>
        <v>340</v>
      </c>
      <c r="K29" s="62">
        <f>SUM($C$28:K$28)</f>
        <v>-381</v>
      </c>
      <c r="L29" s="62">
        <f>SUM($C$28:L$28)</f>
        <v>-272</v>
      </c>
      <c r="M29" s="62">
        <f>SUM($C$28:M$28)</f>
        <v>-238</v>
      </c>
      <c r="N29" s="62">
        <f>SUM($C$28:N$28)</f>
        <v>-299</v>
      </c>
      <c r="O29" s="62"/>
      <c r="P29" s="78"/>
      <c r="S29" s="60"/>
      <c r="T29" s="60"/>
      <c r="U29" s="60"/>
      <c r="V29" s="60"/>
      <c r="W29" s="60"/>
    </row>
    <row r="30" spans="1:23" ht="19.5" customHeight="1" thickBot="1" x14ac:dyDescent="0.4">
      <c r="B30" s="13"/>
      <c r="C30" s="13"/>
      <c r="D30" s="13"/>
      <c r="E30" s="13"/>
      <c r="F30" s="13"/>
      <c r="G30" s="13"/>
      <c r="H30" s="13"/>
      <c r="I30" s="13"/>
      <c r="J30" s="13"/>
      <c r="K30" s="13"/>
      <c r="L30" s="13"/>
      <c r="M30" s="13"/>
      <c r="N30" s="13"/>
      <c r="O30" s="13"/>
      <c r="P30" s="13"/>
      <c r="S30" s="60"/>
      <c r="T30" s="60"/>
      <c r="U30" s="60"/>
      <c r="V30" s="60"/>
      <c r="W30" s="60"/>
    </row>
    <row r="31" spans="1:23" ht="19.5" customHeight="1" thickTop="1" thickBot="1" x14ac:dyDescent="0.4">
      <c r="A31" s="49" t="s">
        <v>60</v>
      </c>
      <c r="B31" s="27" t="s">
        <v>15</v>
      </c>
      <c r="C31" s="28" t="e">
        <f ca="1">PrimaLună</f>
        <v>#VALUE!</v>
      </c>
      <c r="D31" s="28" t="e">
        <f t="shared" ref="D31:N31" ca="1" si="2">LunaUrmătoare</f>
        <v>#VALUE!</v>
      </c>
      <c r="E31" s="28" t="e">
        <f t="shared" ca="1" si="2"/>
        <v>#VALUE!</v>
      </c>
      <c r="F31" s="28" t="e">
        <f t="shared" ca="1" si="2"/>
        <v>#VALUE!</v>
      </c>
      <c r="G31" s="28" t="e">
        <f t="shared" ca="1" si="2"/>
        <v>#VALUE!</v>
      </c>
      <c r="H31" s="28" t="e">
        <f t="shared" ca="1" si="2"/>
        <v>#VALUE!</v>
      </c>
      <c r="I31" s="28" t="e">
        <f t="shared" ca="1" si="2"/>
        <v>#VALUE!</v>
      </c>
      <c r="J31" s="28" t="e">
        <f t="shared" ca="1" si="2"/>
        <v>#VALUE!</v>
      </c>
      <c r="K31" s="28" t="e">
        <f t="shared" ca="1" si="2"/>
        <v>#VALUE!</v>
      </c>
      <c r="L31" s="28" t="e">
        <f t="shared" ca="1" si="2"/>
        <v>#VALUE!</v>
      </c>
      <c r="M31" s="28" t="e">
        <f t="shared" ca="1" si="2"/>
        <v>#VALUE!</v>
      </c>
      <c r="N31" s="28" t="e">
        <f t="shared" ca="1" si="2"/>
        <v>#VALUE!</v>
      </c>
      <c r="O31" s="29" t="s">
        <v>32</v>
      </c>
      <c r="P31" s="30" t="s">
        <v>33</v>
      </c>
      <c r="Q31" s="5"/>
      <c r="S31" s="60"/>
      <c r="T31" s="60"/>
      <c r="U31" s="60"/>
      <c r="V31" s="60"/>
      <c r="W31" s="60"/>
    </row>
    <row r="32" spans="1:23" ht="19.5" customHeight="1" thickTop="1" x14ac:dyDescent="0.35">
      <c r="B32" s="14" t="s">
        <v>16</v>
      </c>
      <c r="C32" s="63">
        <v>0</v>
      </c>
      <c r="D32" s="63">
        <v>0</v>
      </c>
      <c r="E32" s="63">
        <v>750</v>
      </c>
      <c r="F32" s="63">
        <v>750</v>
      </c>
      <c r="G32" s="63">
        <v>750</v>
      </c>
      <c r="H32" s="63">
        <v>750</v>
      </c>
      <c r="I32" s="63">
        <v>750</v>
      </c>
      <c r="J32" s="63">
        <v>750</v>
      </c>
      <c r="K32" s="63">
        <v>750</v>
      </c>
      <c r="L32" s="63">
        <v>750</v>
      </c>
      <c r="M32" s="63">
        <v>750</v>
      </c>
      <c r="N32" s="63">
        <v>750</v>
      </c>
      <c r="O32" s="64">
        <f t="shared" ref="O32:O37" si="3">SUM(C32:N32)</f>
        <v>7500</v>
      </c>
      <c r="P32" s="43" t="e">
        <f ca="1">INDEX($C32:$O32,,PerioadăSelectatăColoană)/INDEX($C$37:$O$37,,PerioadăSelectatăColoană)</f>
        <v>#VALUE!</v>
      </c>
      <c r="S32" s="60"/>
      <c r="T32" s="60"/>
      <c r="U32" s="60"/>
      <c r="V32" s="60"/>
      <c r="W32" s="60"/>
    </row>
    <row r="33" spans="1:23" ht="19.5" customHeight="1" x14ac:dyDescent="0.35">
      <c r="B33" s="15" t="s">
        <v>17</v>
      </c>
      <c r="C33" s="65">
        <v>450</v>
      </c>
      <c r="D33" s="65">
        <v>450</v>
      </c>
      <c r="E33" s="65">
        <v>450</v>
      </c>
      <c r="F33" s="65">
        <v>450</v>
      </c>
      <c r="G33" s="65">
        <v>450</v>
      </c>
      <c r="H33" s="65">
        <v>450</v>
      </c>
      <c r="I33" s="65">
        <v>450</v>
      </c>
      <c r="J33" s="65">
        <v>450</v>
      </c>
      <c r="K33" s="65">
        <v>550</v>
      </c>
      <c r="L33" s="65">
        <v>350</v>
      </c>
      <c r="M33" s="65">
        <v>350</v>
      </c>
      <c r="N33" s="65">
        <v>350</v>
      </c>
      <c r="O33" s="66">
        <f t="shared" si="3"/>
        <v>5200</v>
      </c>
      <c r="P33" s="44" t="e">
        <f ca="1">INDEX($C33:$O33,,PerioadăSelectatăColoană)/INDEX($C$37:$O$37,,PerioadăSelectatăColoană)</f>
        <v>#VALUE!</v>
      </c>
      <c r="S33" s="60"/>
      <c r="T33" s="60"/>
      <c r="U33" s="60"/>
      <c r="V33" s="60"/>
      <c r="W33" s="60"/>
    </row>
    <row r="34" spans="1:23" ht="19.5" customHeight="1" x14ac:dyDescent="0.35">
      <c r="B34" s="15" t="s">
        <v>18</v>
      </c>
      <c r="C34" s="65">
        <v>200</v>
      </c>
      <c r="D34" s="65">
        <v>200</v>
      </c>
      <c r="E34" s="65">
        <v>1000</v>
      </c>
      <c r="F34" s="65">
        <v>350</v>
      </c>
      <c r="G34" s="65">
        <v>350</v>
      </c>
      <c r="H34" s="65">
        <v>350</v>
      </c>
      <c r="I34" s="65">
        <v>350</v>
      </c>
      <c r="J34" s="65">
        <v>350</v>
      </c>
      <c r="K34" s="65">
        <v>350</v>
      </c>
      <c r="L34" s="65">
        <v>350</v>
      </c>
      <c r="M34" s="65">
        <v>350</v>
      </c>
      <c r="N34" s="65">
        <v>350</v>
      </c>
      <c r="O34" s="66">
        <f t="shared" si="3"/>
        <v>4550</v>
      </c>
      <c r="P34" s="44" t="e">
        <f ca="1">INDEX($C34:$O34,,PerioadăSelectatăColoană)/INDEX($C$37:$O$37,,PerioadăSelectatăColoană)</f>
        <v>#VALUE!</v>
      </c>
      <c r="S34" s="60"/>
      <c r="T34" s="60"/>
      <c r="U34" s="60"/>
      <c r="V34" s="60"/>
      <c r="W34" s="60"/>
    </row>
    <row r="35" spans="1:23" ht="19.5" customHeight="1" x14ac:dyDescent="0.35">
      <c r="B35" s="15" t="s">
        <v>19</v>
      </c>
      <c r="C35" s="65">
        <v>500</v>
      </c>
      <c r="D35" s="65">
        <v>350</v>
      </c>
      <c r="E35" s="65">
        <v>150</v>
      </c>
      <c r="F35" s="65">
        <v>0</v>
      </c>
      <c r="G35" s="65">
        <v>0</v>
      </c>
      <c r="H35" s="65">
        <v>0</v>
      </c>
      <c r="I35" s="65">
        <v>0</v>
      </c>
      <c r="J35" s="65">
        <v>0</v>
      </c>
      <c r="K35" s="65">
        <v>0</v>
      </c>
      <c r="L35" s="65">
        <v>0</v>
      </c>
      <c r="M35" s="65">
        <v>0</v>
      </c>
      <c r="N35" s="65">
        <v>0</v>
      </c>
      <c r="O35" s="66">
        <f t="shared" si="3"/>
        <v>1000</v>
      </c>
      <c r="P35" s="44" t="e">
        <f ca="1">INDEX($C35:$O35,,PerioadăSelectatăColoană)/INDEX($C$37:$O$37,,PerioadăSelectatăColoană)</f>
        <v>#VALUE!</v>
      </c>
      <c r="S35" s="60"/>
      <c r="T35" s="60"/>
      <c r="U35" s="60"/>
      <c r="V35" s="60"/>
      <c r="W35" s="60"/>
    </row>
    <row r="36" spans="1:23" ht="19.5" customHeight="1" x14ac:dyDescent="0.35">
      <c r="B36" s="16" t="s">
        <v>20</v>
      </c>
      <c r="C36" s="67">
        <v>75</v>
      </c>
      <c r="D36" s="67">
        <v>75</v>
      </c>
      <c r="E36" s="67">
        <v>75</v>
      </c>
      <c r="F36" s="67">
        <v>75</v>
      </c>
      <c r="G36" s="67">
        <v>75</v>
      </c>
      <c r="H36" s="67">
        <v>75</v>
      </c>
      <c r="I36" s="67">
        <v>75</v>
      </c>
      <c r="J36" s="67">
        <v>75</v>
      </c>
      <c r="K36" s="67">
        <v>75</v>
      </c>
      <c r="L36" s="67">
        <v>75</v>
      </c>
      <c r="M36" s="67">
        <v>75</v>
      </c>
      <c r="N36" s="67">
        <v>75</v>
      </c>
      <c r="O36" s="68">
        <f t="shared" si="3"/>
        <v>900</v>
      </c>
      <c r="P36" s="45" t="e">
        <f ca="1">INDEX($C36:$O36,,PerioadăSelectatăColoană)/INDEX($C$37:$O$37,,PerioadăSelectatăColoană)</f>
        <v>#VALUE!</v>
      </c>
      <c r="S36" s="60"/>
      <c r="T36" s="60"/>
      <c r="U36" s="60"/>
      <c r="V36" s="60"/>
      <c r="W36" s="60"/>
    </row>
    <row r="37" spans="1:23" ht="19.5" customHeight="1" x14ac:dyDescent="0.35">
      <c r="A37" s="48" t="s">
        <v>51</v>
      </c>
      <c r="B37" s="32" t="s">
        <v>21</v>
      </c>
      <c r="C37" s="69">
        <f t="shared" ref="C37:N37" si="4">SUM(C32:C36)</f>
        <v>1225</v>
      </c>
      <c r="D37" s="69">
        <f t="shared" si="4"/>
        <v>1075</v>
      </c>
      <c r="E37" s="69">
        <f t="shared" si="4"/>
        <v>2425</v>
      </c>
      <c r="F37" s="69">
        <f t="shared" si="4"/>
        <v>1625</v>
      </c>
      <c r="G37" s="69">
        <f t="shared" si="4"/>
        <v>1625</v>
      </c>
      <c r="H37" s="69">
        <f t="shared" si="4"/>
        <v>1625</v>
      </c>
      <c r="I37" s="69">
        <f t="shared" si="4"/>
        <v>1625</v>
      </c>
      <c r="J37" s="69">
        <f t="shared" si="4"/>
        <v>1625</v>
      </c>
      <c r="K37" s="69">
        <f t="shared" si="4"/>
        <v>1725</v>
      </c>
      <c r="L37" s="69">
        <f t="shared" si="4"/>
        <v>1525</v>
      </c>
      <c r="M37" s="69">
        <f t="shared" si="4"/>
        <v>1525</v>
      </c>
      <c r="N37" s="69">
        <f t="shared" si="4"/>
        <v>1525</v>
      </c>
      <c r="O37" s="69">
        <f t="shared" si="3"/>
        <v>19150</v>
      </c>
      <c r="P37" s="33" t="e">
        <f ca="1">INDEX($C37:$O37,,PerioadăSelectatăColoană)/INDEX($C$37:$O$37,,PerioadăSelectatăColoană)</f>
        <v>#VALUE!</v>
      </c>
      <c r="S37" s="60"/>
      <c r="T37" s="60"/>
      <c r="U37" s="60"/>
      <c r="V37" s="60"/>
      <c r="W37" s="60"/>
    </row>
    <row r="38" spans="1:23" ht="19.5" customHeight="1" thickBot="1" x14ac:dyDescent="0.4">
      <c r="B38" s="13"/>
      <c r="C38" s="13"/>
      <c r="D38" s="13"/>
      <c r="E38" s="13"/>
      <c r="F38" s="13"/>
      <c r="G38" s="13"/>
      <c r="H38" s="13"/>
      <c r="I38" s="13"/>
      <c r="J38" s="13"/>
      <c r="K38" s="13"/>
      <c r="L38" s="13"/>
      <c r="M38" s="13"/>
      <c r="N38" s="13"/>
      <c r="O38" s="13"/>
      <c r="P38" s="13"/>
    </row>
    <row r="39" spans="1:23" ht="19.5" customHeight="1" thickTop="1" x14ac:dyDescent="0.35">
      <c r="A39" s="48" t="s">
        <v>52</v>
      </c>
      <c r="B39" s="37" t="s">
        <v>22</v>
      </c>
      <c r="C39" s="38" t="e">
        <f ca="1">PrimaLună</f>
        <v>#VALUE!</v>
      </c>
      <c r="D39" s="38" t="e">
        <f t="shared" ref="D39:N39" ca="1" si="5">LunaUrmătoare</f>
        <v>#VALUE!</v>
      </c>
      <c r="E39" s="38" t="e">
        <f t="shared" ca="1" si="5"/>
        <v>#VALUE!</v>
      </c>
      <c r="F39" s="38" t="e">
        <f t="shared" ca="1" si="5"/>
        <v>#VALUE!</v>
      </c>
      <c r="G39" s="38" t="e">
        <f t="shared" ca="1" si="5"/>
        <v>#VALUE!</v>
      </c>
      <c r="H39" s="38" t="e">
        <f t="shared" ca="1" si="5"/>
        <v>#VALUE!</v>
      </c>
      <c r="I39" s="38" t="e">
        <f t="shared" ca="1" si="5"/>
        <v>#VALUE!</v>
      </c>
      <c r="J39" s="38" t="e">
        <f t="shared" ca="1" si="5"/>
        <v>#VALUE!</v>
      </c>
      <c r="K39" s="38" t="e">
        <f t="shared" ca="1" si="5"/>
        <v>#VALUE!</v>
      </c>
      <c r="L39" s="38" t="e">
        <f t="shared" ca="1" si="5"/>
        <v>#VALUE!</v>
      </c>
      <c r="M39" s="38" t="e">
        <f t="shared" ca="1" si="5"/>
        <v>#VALUE!</v>
      </c>
      <c r="N39" s="38" t="e">
        <f t="shared" ca="1" si="5"/>
        <v>#VALUE!</v>
      </c>
      <c r="O39" s="39" t="s">
        <v>32</v>
      </c>
      <c r="P39" s="40" t="s">
        <v>33</v>
      </c>
      <c r="Q39" s="5"/>
    </row>
    <row r="40" spans="1:23" ht="19.5" customHeight="1" x14ac:dyDescent="0.35">
      <c r="A40" s="49" t="s">
        <v>53</v>
      </c>
      <c r="B40" s="34" t="s">
        <v>23</v>
      </c>
      <c r="C40" s="70">
        <f t="shared" ref="C40:N40" si="6">SUM(C41:C43)</f>
        <v>565</v>
      </c>
      <c r="D40" s="70">
        <f t="shared" si="6"/>
        <v>565</v>
      </c>
      <c r="E40" s="70">
        <f t="shared" si="6"/>
        <v>565</v>
      </c>
      <c r="F40" s="70">
        <f t="shared" si="6"/>
        <v>565</v>
      </c>
      <c r="G40" s="70">
        <f t="shared" si="6"/>
        <v>565</v>
      </c>
      <c r="H40" s="70">
        <f t="shared" si="6"/>
        <v>565</v>
      </c>
      <c r="I40" s="70">
        <f t="shared" si="6"/>
        <v>565</v>
      </c>
      <c r="J40" s="70">
        <f t="shared" si="6"/>
        <v>565</v>
      </c>
      <c r="K40" s="70">
        <f t="shared" si="6"/>
        <v>565</v>
      </c>
      <c r="L40" s="70">
        <f t="shared" si="6"/>
        <v>565</v>
      </c>
      <c r="M40" s="70">
        <f t="shared" si="6"/>
        <v>565</v>
      </c>
      <c r="N40" s="70">
        <f t="shared" si="6"/>
        <v>565</v>
      </c>
      <c r="O40" s="71">
        <f>SUM(C40:N40)</f>
        <v>6780</v>
      </c>
      <c r="P40" s="46" t="e">
        <f ca="1">INDEX($C40:$O40,,PerioadăSelectatăColoană)/INDEX($C$72:$O$72,,PerioadăSelectatăColoană)</f>
        <v>#VALUE!</v>
      </c>
    </row>
    <row r="41" spans="1:23" ht="19.5" customHeight="1" x14ac:dyDescent="0.35">
      <c r="B41" s="17"/>
      <c r="C41" s="72">
        <v>315</v>
      </c>
      <c r="D41" s="72">
        <v>315</v>
      </c>
      <c r="E41" s="72">
        <v>315</v>
      </c>
      <c r="F41" s="72">
        <v>315</v>
      </c>
      <c r="G41" s="72">
        <v>315</v>
      </c>
      <c r="H41" s="72">
        <v>315</v>
      </c>
      <c r="I41" s="72">
        <v>315</v>
      </c>
      <c r="J41" s="72">
        <v>315</v>
      </c>
      <c r="K41" s="72">
        <v>315</v>
      </c>
      <c r="L41" s="72">
        <v>315</v>
      </c>
      <c r="M41" s="72">
        <v>315</v>
      </c>
      <c r="N41" s="72">
        <v>315</v>
      </c>
      <c r="O41" s="73">
        <f>SUM(C41:N41)</f>
        <v>3780</v>
      </c>
      <c r="P41" s="44" t="e">
        <f ca="1">INDEX($C41:$O41,,PerioadăSelectatăColoană)/INDEX($C$72:$O$72,,PerioadăSelectatăColoană)</f>
        <v>#VALUE!</v>
      </c>
    </row>
    <row r="42" spans="1:23" ht="19.5" customHeight="1" x14ac:dyDescent="0.35">
      <c r="B42" s="17"/>
      <c r="C42" s="74">
        <v>200</v>
      </c>
      <c r="D42" s="74">
        <v>200</v>
      </c>
      <c r="E42" s="74">
        <v>200</v>
      </c>
      <c r="F42" s="74">
        <v>200</v>
      </c>
      <c r="G42" s="74">
        <v>200</v>
      </c>
      <c r="H42" s="74">
        <v>200</v>
      </c>
      <c r="I42" s="74">
        <v>200</v>
      </c>
      <c r="J42" s="74">
        <v>200</v>
      </c>
      <c r="K42" s="74">
        <v>200</v>
      </c>
      <c r="L42" s="74">
        <v>200</v>
      </c>
      <c r="M42" s="74">
        <v>200</v>
      </c>
      <c r="N42" s="74">
        <v>200</v>
      </c>
      <c r="O42" s="73">
        <f>SUM(C42:N42)</f>
        <v>2400</v>
      </c>
      <c r="P42" s="44" t="e">
        <f ca="1">INDEX($C42:$O42,,PerioadăSelectatăColoană)/INDEX($C$72:$O$72,,PerioadăSelectatăColoană)</f>
        <v>#VALUE!</v>
      </c>
    </row>
    <row r="43" spans="1:23" ht="19.5" customHeight="1" x14ac:dyDescent="0.35">
      <c r="B43" s="17"/>
      <c r="C43" s="75">
        <v>50</v>
      </c>
      <c r="D43" s="75">
        <v>50</v>
      </c>
      <c r="E43" s="75">
        <v>50</v>
      </c>
      <c r="F43" s="75">
        <v>50</v>
      </c>
      <c r="G43" s="75">
        <v>50</v>
      </c>
      <c r="H43" s="75">
        <v>50</v>
      </c>
      <c r="I43" s="75">
        <v>50</v>
      </c>
      <c r="J43" s="75">
        <v>50</v>
      </c>
      <c r="K43" s="75">
        <v>50</v>
      </c>
      <c r="L43" s="75">
        <v>50</v>
      </c>
      <c r="M43" s="75">
        <v>50</v>
      </c>
      <c r="N43" s="75">
        <v>50</v>
      </c>
      <c r="O43" s="76">
        <f>SUM(C43:N43)</f>
        <v>600</v>
      </c>
      <c r="P43" s="45" t="e">
        <f ca="1">INDEX($C43:$O43,,PerioadăSelectatăColoană)/INDEX($C$72:$O$72,,PerioadăSelectatăColoană)</f>
        <v>#VALUE!</v>
      </c>
    </row>
    <row r="44" spans="1:23" ht="19.5" customHeight="1" x14ac:dyDescent="0.35">
      <c r="B44" s="35"/>
      <c r="C44" s="58"/>
      <c r="D44" s="58"/>
      <c r="E44" s="58"/>
      <c r="F44" s="58"/>
      <c r="G44" s="58"/>
      <c r="H44" s="58"/>
      <c r="I44" s="58"/>
      <c r="J44" s="58"/>
      <c r="K44" s="58"/>
      <c r="L44" s="58"/>
      <c r="M44" s="58"/>
      <c r="N44" s="58"/>
      <c r="O44" s="58"/>
      <c r="P44" s="58"/>
    </row>
    <row r="45" spans="1:23" ht="19.5" customHeight="1" x14ac:dyDescent="0.35">
      <c r="A45" s="48" t="s">
        <v>54</v>
      </c>
      <c r="B45" s="34" t="s">
        <v>24</v>
      </c>
      <c r="C45" s="70">
        <f t="shared" ref="C45:N45" si="7">SUM(C46:C47)</f>
        <v>0</v>
      </c>
      <c r="D45" s="70">
        <f t="shared" si="7"/>
        <v>0</v>
      </c>
      <c r="E45" s="70">
        <f t="shared" si="7"/>
        <v>750</v>
      </c>
      <c r="F45" s="70">
        <f t="shared" si="7"/>
        <v>0</v>
      </c>
      <c r="G45" s="70">
        <f t="shared" si="7"/>
        <v>0</v>
      </c>
      <c r="H45" s="70">
        <f t="shared" si="7"/>
        <v>650</v>
      </c>
      <c r="I45" s="70">
        <f t="shared" si="7"/>
        <v>0</v>
      </c>
      <c r="J45" s="70">
        <f t="shared" si="7"/>
        <v>0</v>
      </c>
      <c r="K45" s="70">
        <f t="shared" si="7"/>
        <v>650</v>
      </c>
      <c r="L45" s="70">
        <f t="shared" si="7"/>
        <v>0</v>
      </c>
      <c r="M45" s="70">
        <f t="shared" si="7"/>
        <v>0</v>
      </c>
      <c r="N45" s="70">
        <f t="shared" si="7"/>
        <v>0</v>
      </c>
      <c r="O45" s="71">
        <f>SUM(C45:N45)</f>
        <v>2050</v>
      </c>
      <c r="P45" s="46" t="e">
        <f ca="1">INDEX($C45:$O45,,PerioadăSelectatăColoană)/INDEX($C$72:$O$72,,PerioadăSelectatăColoană)</f>
        <v>#VALUE!</v>
      </c>
    </row>
    <row r="46" spans="1:23" ht="19.5" customHeight="1" x14ac:dyDescent="0.35">
      <c r="B46" s="17"/>
      <c r="C46" s="65">
        <v>0</v>
      </c>
      <c r="D46" s="65">
        <v>0</v>
      </c>
      <c r="E46" s="65">
        <v>500</v>
      </c>
      <c r="F46" s="65">
        <v>0</v>
      </c>
      <c r="G46" s="65">
        <v>0</v>
      </c>
      <c r="H46" s="65">
        <v>500</v>
      </c>
      <c r="I46" s="65">
        <v>0</v>
      </c>
      <c r="J46" s="65">
        <v>0</v>
      </c>
      <c r="K46" s="65">
        <v>500</v>
      </c>
      <c r="L46" s="65">
        <v>0</v>
      </c>
      <c r="M46" s="65">
        <v>0</v>
      </c>
      <c r="N46" s="65">
        <v>0</v>
      </c>
      <c r="O46" s="73">
        <f>SUM(C46:N46)</f>
        <v>1500</v>
      </c>
      <c r="P46" s="44" t="e">
        <f ca="1">INDEX($C46:$O46,,PerioadăSelectatăColoană)/INDEX($C$72:$O$72,,PerioadăSelectatăColoană)</f>
        <v>#VALUE!</v>
      </c>
    </row>
    <row r="47" spans="1:23" ht="19.5" customHeight="1" x14ac:dyDescent="0.35">
      <c r="B47" s="17"/>
      <c r="C47" s="67">
        <v>0</v>
      </c>
      <c r="D47" s="67">
        <v>0</v>
      </c>
      <c r="E47" s="67">
        <v>250</v>
      </c>
      <c r="F47" s="67">
        <v>0</v>
      </c>
      <c r="G47" s="67">
        <v>0</v>
      </c>
      <c r="H47" s="67">
        <v>150</v>
      </c>
      <c r="I47" s="67">
        <v>0</v>
      </c>
      <c r="J47" s="67">
        <v>0</v>
      </c>
      <c r="K47" s="67">
        <v>150</v>
      </c>
      <c r="L47" s="67">
        <v>0</v>
      </c>
      <c r="M47" s="67">
        <v>0</v>
      </c>
      <c r="N47" s="67">
        <v>0</v>
      </c>
      <c r="O47" s="76">
        <f>SUM(C47:N47)</f>
        <v>550</v>
      </c>
      <c r="P47" s="45" t="e">
        <f ca="1">INDEX($C47:$O47,,PerioadăSelectatăColoană)/INDEX($C$72:$O$72,,PerioadăSelectatăColoană)</f>
        <v>#VALUE!</v>
      </c>
    </row>
    <row r="48" spans="1:23" ht="19.5" customHeight="1" x14ac:dyDescent="0.35">
      <c r="B48" s="59"/>
      <c r="C48" s="58"/>
      <c r="D48" s="58"/>
      <c r="E48" s="58"/>
      <c r="F48" s="58"/>
      <c r="G48" s="58"/>
      <c r="H48" s="58"/>
      <c r="I48" s="58"/>
      <c r="J48" s="58"/>
      <c r="K48" s="58"/>
      <c r="L48" s="58"/>
      <c r="M48" s="58"/>
      <c r="N48" s="58"/>
      <c r="O48" s="58"/>
      <c r="P48" s="58"/>
      <c r="Q48" s="60"/>
    </row>
    <row r="49" spans="1:16" ht="19.5" customHeight="1" x14ac:dyDescent="0.35">
      <c r="A49" s="48" t="s">
        <v>55</v>
      </c>
      <c r="B49" s="34" t="s">
        <v>25</v>
      </c>
      <c r="C49" s="70">
        <f t="shared" ref="C49:N49" si="8">SUM(C50:C51)</f>
        <v>0</v>
      </c>
      <c r="D49" s="70">
        <f t="shared" si="8"/>
        <v>0</v>
      </c>
      <c r="E49" s="70">
        <f t="shared" si="8"/>
        <v>325</v>
      </c>
      <c r="F49" s="70">
        <f t="shared" si="8"/>
        <v>20</v>
      </c>
      <c r="G49" s="70">
        <f t="shared" si="8"/>
        <v>20</v>
      </c>
      <c r="H49" s="70">
        <f t="shared" si="8"/>
        <v>325</v>
      </c>
      <c r="I49" s="70">
        <f t="shared" si="8"/>
        <v>10</v>
      </c>
      <c r="J49" s="70">
        <f t="shared" si="8"/>
        <v>10</v>
      </c>
      <c r="K49" s="70">
        <f t="shared" si="8"/>
        <v>400</v>
      </c>
      <c r="L49" s="70">
        <f t="shared" si="8"/>
        <v>15</v>
      </c>
      <c r="M49" s="70">
        <f t="shared" si="8"/>
        <v>15</v>
      </c>
      <c r="N49" s="70">
        <f t="shared" si="8"/>
        <v>15</v>
      </c>
      <c r="O49" s="71">
        <f>SUM(C49:N49)</f>
        <v>1155</v>
      </c>
      <c r="P49" s="46" t="e">
        <f ca="1">INDEX($C49:$O49,,PerioadăSelectatăColoană)/INDEX($C$72:$O$72,,PerioadăSelectatăColoană)</f>
        <v>#VALUE!</v>
      </c>
    </row>
    <row r="50" spans="1:16" ht="19.5" customHeight="1" x14ac:dyDescent="0.35">
      <c r="B50" s="14"/>
      <c r="C50" s="65">
        <v>0</v>
      </c>
      <c r="D50" s="65">
        <v>0</v>
      </c>
      <c r="E50" s="65">
        <v>225</v>
      </c>
      <c r="F50" s="65">
        <v>0</v>
      </c>
      <c r="G50" s="65">
        <v>0</v>
      </c>
      <c r="H50" s="65">
        <v>275</v>
      </c>
      <c r="I50" s="65">
        <v>0</v>
      </c>
      <c r="J50" s="65">
        <v>0</v>
      </c>
      <c r="K50" s="65">
        <v>325</v>
      </c>
      <c r="L50" s="65">
        <v>0</v>
      </c>
      <c r="M50" s="65">
        <v>0</v>
      </c>
      <c r="N50" s="65">
        <v>0</v>
      </c>
      <c r="O50" s="73">
        <f>SUM(C50:N50)</f>
        <v>825</v>
      </c>
      <c r="P50" s="44" t="e">
        <f ca="1">INDEX($C50:$O50,,PerioadăSelectatăColoană)/INDEX($C$72:$O$72,,PerioadăSelectatăColoană)</f>
        <v>#VALUE!</v>
      </c>
    </row>
    <row r="51" spans="1:16" ht="19.5" customHeight="1" x14ac:dyDescent="0.35">
      <c r="B51" s="14"/>
      <c r="C51" s="67">
        <v>0</v>
      </c>
      <c r="D51" s="67">
        <v>0</v>
      </c>
      <c r="E51" s="67">
        <v>100</v>
      </c>
      <c r="F51" s="67">
        <v>20</v>
      </c>
      <c r="G51" s="67">
        <v>20</v>
      </c>
      <c r="H51" s="67">
        <v>50</v>
      </c>
      <c r="I51" s="67">
        <v>10</v>
      </c>
      <c r="J51" s="67">
        <v>10</v>
      </c>
      <c r="K51" s="67">
        <v>75</v>
      </c>
      <c r="L51" s="67">
        <v>15</v>
      </c>
      <c r="M51" s="67">
        <v>15</v>
      </c>
      <c r="N51" s="67">
        <v>15</v>
      </c>
      <c r="O51" s="76">
        <f>SUM(C51:N51)</f>
        <v>330</v>
      </c>
      <c r="P51" s="45" t="e">
        <f ca="1">INDEX($C51:$O51,,PerioadăSelectatăColoană)/INDEX($C$72:$O$72,,PerioadăSelectatăColoană)</f>
        <v>#VALUE!</v>
      </c>
    </row>
    <row r="52" spans="1:16" ht="19.5" customHeight="1" x14ac:dyDescent="0.35">
      <c r="B52" s="35"/>
      <c r="C52" s="58"/>
      <c r="D52" s="58"/>
      <c r="E52" s="58"/>
      <c r="F52" s="58"/>
      <c r="G52" s="58"/>
      <c r="H52" s="58"/>
      <c r="I52" s="58"/>
      <c r="J52" s="58"/>
      <c r="K52" s="58"/>
      <c r="L52" s="58"/>
      <c r="M52" s="58"/>
      <c r="N52" s="58"/>
      <c r="O52" s="58"/>
      <c r="P52" s="58"/>
    </row>
    <row r="53" spans="1:16" ht="19.5" customHeight="1" x14ac:dyDescent="0.35">
      <c r="A53" s="48" t="s">
        <v>56</v>
      </c>
      <c r="B53" s="34" t="s">
        <v>26</v>
      </c>
      <c r="C53" s="70">
        <f t="shared" ref="C53:N53" si="9">SUM(C54:C57)</f>
        <v>224</v>
      </c>
      <c r="D53" s="70">
        <f t="shared" si="9"/>
        <v>174</v>
      </c>
      <c r="E53" s="70">
        <f t="shared" si="9"/>
        <v>174</v>
      </c>
      <c r="F53" s="70">
        <f t="shared" si="9"/>
        <v>219</v>
      </c>
      <c r="G53" s="70">
        <f t="shared" si="9"/>
        <v>174</v>
      </c>
      <c r="H53" s="70">
        <f t="shared" si="9"/>
        <v>174</v>
      </c>
      <c r="I53" s="70">
        <f t="shared" si="9"/>
        <v>274</v>
      </c>
      <c r="J53" s="70">
        <f t="shared" si="9"/>
        <v>219</v>
      </c>
      <c r="K53" s="70">
        <f t="shared" si="9"/>
        <v>174</v>
      </c>
      <c r="L53" s="70">
        <f t="shared" si="9"/>
        <v>174</v>
      </c>
      <c r="M53" s="70">
        <f t="shared" si="9"/>
        <v>224</v>
      </c>
      <c r="N53" s="70">
        <f t="shared" si="9"/>
        <v>269</v>
      </c>
      <c r="O53" s="71">
        <f>SUM(C53:N53)</f>
        <v>2473</v>
      </c>
      <c r="P53" s="46" t="e">
        <f ca="1">INDEX($C53:$O53,,PerioadăSelectatăColoană)/INDEX($C$72:$O$72,,PerioadăSelectatăColoană)</f>
        <v>#VALUE!</v>
      </c>
    </row>
    <row r="54" spans="1:16" ht="19.5" customHeight="1" x14ac:dyDescent="0.35">
      <c r="B54" s="17"/>
      <c r="C54" s="65">
        <v>30</v>
      </c>
      <c r="D54" s="65">
        <v>30</v>
      </c>
      <c r="E54" s="65">
        <v>30</v>
      </c>
      <c r="F54" s="65">
        <v>75</v>
      </c>
      <c r="G54" s="65">
        <v>30</v>
      </c>
      <c r="H54" s="65">
        <v>30</v>
      </c>
      <c r="I54" s="65">
        <v>30</v>
      </c>
      <c r="J54" s="65">
        <v>75</v>
      </c>
      <c r="K54" s="65">
        <v>30</v>
      </c>
      <c r="L54" s="65">
        <v>30</v>
      </c>
      <c r="M54" s="65">
        <v>30</v>
      </c>
      <c r="N54" s="65">
        <v>75</v>
      </c>
      <c r="O54" s="73">
        <f>SUM(C54:N54)</f>
        <v>495</v>
      </c>
      <c r="P54" s="44" t="e">
        <f ca="1">INDEX($C54:$O54,,PerioadăSelectatăColoană)/INDEX($C$72:$O$72,,PerioadăSelectatăColoană)</f>
        <v>#VALUE!</v>
      </c>
    </row>
    <row r="55" spans="1:16" ht="19.5" customHeight="1" x14ac:dyDescent="0.35">
      <c r="B55" s="17"/>
      <c r="C55" s="65">
        <v>129</v>
      </c>
      <c r="D55" s="65">
        <v>129</v>
      </c>
      <c r="E55" s="65">
        <v>129</v>
      </c>
      <c r="F55" s="65">
        <v>129</v>
      </c>
      <c r="G55" s="65">
        <v>129</v>
      </c>
      <c r="H55" s="65">
        <v>129</v>
      </c>
      <c r="I55" s="65">
        <v>129</v>
      </c>
      <c r="J55" s="65">
        <v>129</v>
      </c>
      <c r="K55" s="65">
        <v>129</v>
      </c>
      <c r="L55" s="65">
        <v>129</v>
      </c>
      <c r="M55" s="65">
        <v>129</v>
      </c>
      <c r="N55" s="65">
        <v>129</v>
      </c>
      <c r="O55" s="73">
        <f>SUM(C55:N55)</f>
        <v>1548</v>
      </c>
      <c r="P55" s="44" t="e">
        <f ca="1">INDEX($C55:$O55,,PerioadăSelectatăColoană)/INDEX($C$72:$O$72,,PerioadăSelectatăColoană)</f>
        <v>#VALUE!</v>
      </c>
    </row>
    <row r="56" spans="1:16" ht="19.5" customHeight="1" x14ac:dyDescent="0.35">
      <c r="B56" s="17"/>
      <c r="C56" s="65">
        <v>15</v>
      </c>
      <c r="D56" s="65">
        <v>15</v>
      </c>
      <c r="E56" s="65">
        <v>15</v>
      </c>
      <c r="F56" s="65">
        <v>15</v>
      </c>
      <c r="G56" s="65">
        <v>15</v>
      </c>
      <c r="H56" s="65">
        <v>15</v>
      </c>
      <c r="I56" s="65">
        <v>15</v>
      </c>
      <c r="J56" s="65">
        <v>15</v>
      </c>
      <c r="K56" s="65">
        <v>15</v>
      </c>
      <c r="L56" s="65">
        <v>15</v>
      </c>
      <c r="M56" s="65">
        <v>15</v>
      </c>
      <c r="N56" s="65">
        <v>15</v>
      </c>
      <c r="O56" s="73">
        <f>SUM(C56:N56)</f>
        <v>180</v>
      </c>
      <c r="P56" s="44" t="e">
        <f ca="1">INDEX($C56:$O56,,PerioadăSelectatăColoană)/INDEX($C$72:$O$72,,PerioadăSelectatăColoană)</f>
        <v>#VALUE!</v>
      </c>
    </row>
    <row r="57" spans="1:16" ht="19.5" customHeight="1" x14ac:dyDescent="0.35">
      <c r="B57" s="17"/>
      <c r="C57" s="67">
        <v>50</v>
      </c>
      <c r="D57" s="67">
        <v>0</v>
      </c>
      <c r="E57" s="67">
        <v>0</v>
      </c>
      <c r="F57" s="67">
        <v>0</v>
      </c>
      <c r="G57" s="67">
        <v>0</v>
      </c>
      <c r="H57" s="67">
        <v>0</v>
      </c>
      <c r="I57" s="67">
        <v>100</v>
      </c>
      <c r="J57" s="67">
        <v>0</v>
      </c>
      <c r="K57" s="67">
        <v>0</v>
      </c>
      <c r="L57" s="67">
        <v>0</v>
      </c>
      <c r="M57" s="67">
        <v>50</v>
      </c>
      <c r="N57" s="67">
        <v>50</v>
      </c>
      <c r="O57" s="76">
        <f>SUM(C57:N57)</f>
        <v>250</v>
      </c>
      <c r="P57" s="45" t="e">
        <f ca="1">INDEX($C57:$O57,,PerioadăSelectatăColoană)/INDEX($C$72:$O$72,,PerioadăSelectatăColoană)</f>
        <v>#VALUE!</v>
      </c>
    </row>
    <row r="58" spans="1:16" ht="19.5" customHeight="1" x14ac:dyDescent="0.35">
      <c r="B58" s="36"/>
      <c r="C58" s="36"/>
      <c r="D58" s="36"/>
      <c r="E58" s="36"/>
      <c r="F58" s="36"/>
      <c r="G58" s="36"/>
      <c r="H58" s="36"/>
      <c r="I58" s="36"/>
      <c r="J58" s="36"/>
      <c r="K58" s="36"/>
      <c r="L58" s="36"/>
      <c r="M58" s="36"/>
      <c r="N58" s="36"/>
      <c r="O58" s="36"/>
      <c r="P58" s="36"/>
    </row>
    <row r="59" spans="1:16" ht="19.5" customHeight="1" x14ac:dyDescent="0.35">
      <c r="A59" s="48" t="s">
        <v>57</v>
      </c>
      <c r="B59" s="34" t="s">
        <v>27</v>
      </c>
      <c r="C59" s="70">
        <f t="shared" ref="C59:N59" si="10">SUM(C60:C65)</f>
        <v>69</v>
      </c>
      <c r="D59" s="70">
        <f t="shared" si="10"/>
        <v>69</v>
      </c>
      <c r="E59" s="70">
        <f t="shared" si="10"/>
        <v>169</v>
      </c>
      <c r="F59" s="70">
        <f t="shared" si="10"/>
        <v>369</v>
      </c>
      <c r="G59" s="70">
        <f t="shared" si="10"/>
        <v>419</v>
      </c>
      <c r="H59" s="70">
        <f t="shared" si="10"/>
        <v>444</v>
      </c>
      <c r="I59" s="70">
        <f t="shared" si="10"/>
        <v>419</v>
      </c>
      <c r="J59" s="70">
        <f t="shared" si="10"/>
        <v>419</v>
      </c>
      <c r="K59" s="70">
        <f t="shared" si="10"/>
        <v>394</v>
      </c>
      <c r="L59" s="70">
        <f t="shared" si="10"/>
        <v>394</v>
      </c>
      <c r="M59" s="70">
        <f t="shared" si="10"/>
        <v>419</v>
      </c>
      <c r="N59" s="70">
        <f t="shared" si="10"/>
        <v>469</v>
      </c>
      <c r="O59" s="71">
        <f t="shared" ref="O59:O65" si="11">SUM(C59:N59)</f>
        <v>4053</v>
      </c>
      <c r="P59" s="46" t="e">
        <f ca="1">INDEX($C59:$O59,,PerioadăSelectatăColoană)/INDEX($C$72:$O$72,,PerioadăSelectatăColoană)</f>
        <v>#VALUE!</v>
      </c>
    </row>
    <row r="60" spans="1:16" ht="19.5" customHeight="1" x14ac:dyDescent="0.35">
      <c r="B60" s="17"/>
      <c r="C60" s="65">
        <v>0</v>
      </c>
      <c r="D60" s="65">
        <v>0</v>
      </c>
      <c r="E60" s="65">
        <v>0</v>
      </c>
      <c r="F60" s="65">
        <v>50</v>
      </c>
      <c r="G60" s="65">
        <v>100</v>
      </c>
      <c r="H60" s="65">
        <v>100</v>
      </c>
      <c r="I60" s="65">
        <v>100</v>
      </c>
      <c r="J60" s="65">
        <v>100</v>
      </c>
      <c r="K60" s="65">
        <v>75</v>
      </c>
      <c r="L60" s="65">
        <v>75</v>
      </c>
      <c r="M60" s="65">
        <v>100</v>
      </c>
      <c r="N60" s="65">
        <v>100</v>
      </c>
      <c r="O60" s="73">
        <f t="shared" si="11"/>
        <v>800</v>
      </c>
      <c r="P60" s="44" t="e">
        <f ca="1">INDEX($C60:$O60,,PerioadăSelectatăColoană)/INDEX($C$72:$O$72,,PerioadăSelectatăColoană)</f>
        <v>#VALUE!</v>
      </c>
    </row>
    <row r="61" spans="1:16" ht="19.5" customHeight="1" x14ac:dyDescent="0.35">
      <c r="B61" s="17"/>
      <c r="C61" s="65">
        <v>69</v>
      </c>
      <c r="D61" s="65">
        <v>69</v>
      </c>
      <c r="E61" s="65">
        <v>69</v>
      </c>
      <c r="F61" s="65">
        <v>69</v>
      </c>
      <c r="G61" s="65">
        <v>69</v>
      </c>
      <c r="H61" s="65">
        <v>69</v>
      </c>
      <c r="I61" s="65">
        <v>69</v>
      </c>
      <c r="J61" s="65">
        <v>69</v>
      </c>
      <c r="K61" s="65">
        <v>69</v>
      </c>
      <c r="L61" s="65">
        <v>69</v>
      </c>
      <c r="M61" s="65">
        <v>69</v>
      </c>
      <c r="N61" s="65">
        <v>69</v>
      </c>
      <c r="O61" s="73">
        <f t="shared" si="11"/>
        <v>828</v>
      </c>
      <c r="P61" s="44" t="e">
        <f ca="1">INDEX($C61:$O61,,PerioadăSelectatăColoană)/INDEX($C$72:$O$72,,PerioadăSelectatăColoană)</f>
        <v>#VALUE!</v>
      </c>
    </row>
    <row r="62" spans="1:16" ht="19.5" customHeight="1" x14ac:dyDescent="0.35">
      <c r="B62" s="17"/>
      <c r="C62" s="65">
        <v>0</v>
      </c>
      <c r="D62" s="65">
        <v>0</v>
      </c>
      <c r="E62" s="65">
        <v>0</v>
      </c>
      <c r="F62" s="65">
        <v>0</v>
      </c>
      <c r="G62" s="65">
        <v>0</v>
      </c>
      <c r="H62" s="65">
        <v>25</v>
      </c>
      <c r="I62" s="65">
        <v>0</v>
      </c>
      <c r="J62" s="65">
        <v>0</v>
      </c>
      <c r="K62" s="65">
        <v>0</v>
      </c>
      <c r="L62" s="65">
        <v>0</v>
      </c>
      <c r="M62" s="65">
        <v>0</v>
      </c>
      <c r="N62" s="65">
        <v>50</v>
      </c>
      <c r="O62" s="73">
        <f t="shared" si="11"/>
        <v>75</v>
      </c>
      <c r="P62" s="44" t="e">
        <f ca="1">INDEX($C62:$O62,,PerioadăSelectatăColoană)/INDEX($C$72:$O$72,,PerioadăSelectatăColoană)</f>
        <v>#VALUE!</v>
      </c>
    </row>
    <row r="63" spans="1:16" ht="19.5" customHeight="1" x14ac:dyDescent="0.35">
      <c r="B63" s="17"/>
      <c r="C63" s="65">
        <v>0</v>
      </c>
      <c r="D63" s="65">
        <v>0</v>
      </c>
      <c r="E63" s="65">
        <v>100</v>
      </c>
      <c r="F63" s="65">
        <v>100</v>
      </c>
      <c r="G63" s="65">
        <v>100</v>
      </c>
      <c r="H63" s="65">
        <v>100</v>
      </c>
      <c r="I63" s="65">
        <v>100</v>
      </c>
      <c r="J63" s="65">
        <v>100</v>
      </c>
      <c r="K63" s="65">
        <v>100</v>
      </c>
      <c r="L63" s="65">
        <v>100</v>
      </c>
      <c r="M63" s="65">
        <v>100</v>
      </c>
      <c r="N63" s="65">
        <v>100</v>
      </c>
      <c r="O63" s="73">
        <f t="shared" si="11"/>
        <v>1000</v>
      </c>
      <c r="P63" s="44" t="e">
        <f ca="1">INDEX($C63:$O63,,PerioadăSelectatăColoană)/INDEX($C$72:$O$72,,PerioadăSelectatăColoană)</f>
        <v>#VALUE!</v>
      </c>
    </row>
    <row r="64" spans="1:16" ht="19.5" customHeight="1" x14ac:dyDescent="0.35">
      <c r="B64" s="17"/>
      <c r="C64" s="65">
        <v>0</v>
      </c>
      <c r="D64" s="65">
        <v>0</v>
      </c>
      <c r="E64" s="65">
        <v>0</v>
      </c>
      <c r="F64" s="65">
        <v>50</v>
      </c>
      <c r="G64" s="65">
        <v>50</v>
      </c>
      <c r="H64" s="65">
        <v>50</v>
      </c>
      <c r="I64" s="65">
        <v>50</v>
      </c>
      <c r="J64" s="65">
        <v>50</v>
      </c>
      <c r="K64" s="65">
        <v>50</v>
      </c>
      <c r="L64" s="65">
        <v>50</v>
      </c>
      <c r="M64" s="65">
        <v>50</v>
      </c>
      <c r="N64" s="65">
        <v>50</v>
      </c>
      <c r="O64" s="73">
        <f t="shared" si="11"/>
        <v>450</v>
      </c>
      <c r="P64" s="44" t="e">
        <f ca="1">INDEX($C64:$O64,,PerioadăSelectatăColoană)/INDEX($C$72:$O$72,,PerioadăSelectatăColoană)</f>
        <v>#VALUE!</v>
      </c>
    </row>
    <row r="65" spans="1:16" ht="19.5" customHeight="1" x14ac:dyDescent="0.35">
      <c r="B65" s="17"/>
      <c r="C65" s="67">
        <v>0</v>
      </c>
      <c r="D65" s="67">
        <v>0</v>
      </c>
      <c r="E65" s="67">
        <v>0</v>
      </c>
      <c r="F65" s="67">
        <v>100</v>
      </c>
      <c r="G65" s="67">
        <v>100</v>
      </c>
      <c r="H65" s="67">
        <v>100</v>
      </c>
      <c r="I65" s="67">
        <v>100</v>
      </c>
      <c r="J65" s="67">
        <v>100</v>
      </c>
      <c r="K65" s="67">
        <v>100</v>
      </c>
      <c r="L65" s="67">
        <v>100</v>
      </c>
      <c r="M65" s="67">
        <v>100</v>
      </c>
      <c r="N65" s="67">
        <v>100</v>
      </c>
      <c r="O65" s="76">
        <f t="shared" si="11"/>
        <v>900</v>
      </c>
      <c r="P65" s="45" t="e">
        <f ca="1">INDEX($C65:$O65,,PerioadăSelectatăColoană)/INDEX($C$72:$O$72,,PerioadăSelectatăColoană)</f>
        <v>#VALUE!</v>
      </c>
    </row>
    <row r="66" spans="1:16" ht="19.5" customHeight="1" x14ac:dyDescent="0.35">
      <c r="B66" s="35"/>
      <c r="C66" s="36"/>
      <c r="D66" s="36"/>
      <c r="E66" s="36"/>
      <c r="F66" s="36"/>
      <c r="G66" s="36"/>
      <c r="H66" s="36"/>
      <c r="I66" s="36"/>
      <c r="J66" s="36"/>
      <c r="K66" s="36"/>
      <c r="L66" s="36"/>
      <c r="M66" s="36"/>
      <c r="N66" s="36"/>
      <c r="O66" s="36"/>
      <c r="P66" s="36"/>
    </row>
    <row r="67" spans="1:16" ht="19.5" customHeight="1" x14ac:dyDescent="0.35">
      <c r="A67" s="48" t="s">
        <v>58</v>
      </c>
      <c r="B67" s="34" t="s">
        <v>28</v>
      </c>
      <c r="C67" s="70">
        <f>SUM(C68:C70)</f>
        <v>198</v>
      </c>
      <c r="D67" s="70">
        <f t="shared" ref="D67:N67" si="12">SUM(D68:D70)</f>
        <v>198</v>
      </c>
      <c r="E67" s="70">
        <f t="shared" si="12"/>
        <v>250</v>
      </c>
      <c r="F67" s="70">
        <f t="shared" si="12"/>
        <v>253</v>
      </c>
      <c r="G67" s="70">
        <f t="shared" si="12"/>
        <v>243</v>
      </c>
      <c r="H67" s="70">
        <f t="shared" si="12"/>
        <v>238</v>
      </c>
      <c r="I67" s="70">
        <f t="shared" si="12"/>
        <v>233</v>
      </c>
      <c r="J67" s="70">
        <f t="shared" si="12"/>
        <v>258</v>
      </c>
      <c r="K67" s="70">
        <f t="shared" si="12"/>
        <v>263</v>
      </c>
      <c r="L67" s="70">
        <f t="shared" si="12"/>
        <v>268</v>
      </c>
      <c r="M67" s="70">
        <f t="shared" si="12"/>
        <v>268</v>
      </c>
      <c r="N67" s="70">
        <f t="shared" si="12"/>
        <v>268</v>
      </c>
      <c r="O67" s="71">
        <f>SUM(C67:N67)</f>
        <v>2938</v>
      </c>
      <c r="P67" s="46" t="e">
        <f ca="1">INDEX($C67:$O67,,PerioadăSelectatăColoană)/INDEX($C$72:$O$72,,PerioadăSelectatăColoană)</f>
        <v>#VALUE!</v>
      </c>
    </row>
    <row r="68" spans="1:16" ht="19.5" customHeight="1" x14ac:dyDescent="0.35">
      <c r="B68" s="17"/>
      <c r="C68" s="65">
        <v>123</v>
      </c>
      <c r="D68" s="65">
        <v>123</v>
      </c>
      <c r="E68" s="65">
        <v>123</v>
      </c>
      <c r="F68" s="65">
        <v>123</v>
      </c>
      <c r="G68" s="65">
        <v>123</v>
      </c>
      <c r="H68" s="65">
        <v>123</v>
      </c>
      <c r="I68" s="65">
        <v>123</v>
      </c>
      <c r="J68" s="65">
        <v>123</v>
      </c>
      <c r="K68" s="65">
        <v>123</v>
      </c>
      <c r="L68" s="65">
        <v>123</v>
      </c>
      <c r="M68" s="65">
        <v>123</v>
      </c>
      <c r="N68" s="65">
        <v>123</v>
      </c>
      <c r="O68" s="73">
        <f>SUM(C68:N68)</f>
        <v>1476</v>
      </c>
      <c r="P68" s="44" t="e">
        <f ca="1">INDEX($C68:$O68,,PerioadăSelectatăColoană)/INDEX($C$72:$O$72,,PerioadăSelectatăColoană)</f>
        <v>#VALUE!</v>
      </c>
    </row>
    <row r="69" spans="1:16" ht="19.5" customHeight="1" x14ac:dyDescent="0.35">
      <c r="B69" s="17"/>
      <c r="C69" s="65">
        <v>0</v>
      </c>
      <c r="D69" s="65">
        <v>0</v>
      </c>
      <c r="E69" s="65">
        <v>52</v>
      </c>
      <c r="F69" s="65">
        <v>55</v>
      </c>
      <c r="G69" s="65">
        <v>45</v>
      </c>
      <c r="H69" s="65">
        <v>40</v>
      </c>
      <c r="I69" s="65">
        <v>35</v>
      </c>
      <c r="J69" s="65">
        <v>60</v>
      </c>
      <c r="K69" s="65">
        <v>65</v>
      </c>
      <c r="L69" s="65">
        <v>70</v>
      </c>
      <c r="M69" s="65">
        <v>70</v>
      </c>
      <c r="N69" s="65">
        <v>70</v>
      </c>
      <c r="O69" s="73">
        <f>SUM(C69:N69)</f>
        <v>562</v>
      </c>
      <c r="P69" s="44" t="e">
        <f ca="1">INDEX($C69:$O69,,PerioadăSelectatăColoană)/INDEX($C$72:$O$72,,PerioadăSelectatăColoană)</f>
        <v>#VALUE!</v>
      </c>
    </row>
    <row r="70" spans="1:16" ht="19.5" customHeight="1" x14ac:dyDescent="0.35">
      <c r="B70" s="17"/>
      <c r="C70" s="67">
        <v>75</v>
      </c>
      <c r="D70" s="67">
        <v>75</v>
      </c>
      <c r="E70" s="67">
        <v>75</v>
      </c>
      <c r="F70" s="67">
        <v>75</v>
      </c>
      <c r="G70" s="67">
        <v>75</v>
      </c>
      <c r="H70" s="67">
        <v>75</v>
      </c>
      <c r="I70" s="67">
        <v>75</v>
      </c>
      <c r="J70" s="67">
        <v>75</v>
      </c>
      <c r="K70" s="67">
        <v>75</v>
      </c>
      <c r="L70" s="67">
        <v>75</v>
      </c>
      <c r="M70" s="67">
        <v>75</v>
      </c>
      <c r="N70" s="67">
        <v>75</v>
      </c>
      <c r="O70" s="76">
        <f>SUM(C70:N70)</f>
        <v>900</v>
      </c>
      <c r="P70" s="45" t="e">
        <f ca="1">INDEX($C70:$O70,,PerioadăSelectatăColoană)/INDEX($C$72:$O$72,,PerioadăSelectatăColoană)</f>
        <v>#VALUE!</v>
      </c>
    </row>
    <row r="71" spans="1:16" ht="19.5" customHeight="1" x14ac:dyDescent="0.35">
      <c r="B71" s="14"/>
      <c r="C71" s="14"/>
      <c r="D71" s="14"/>
      <c r="E71" s="14"/>
      <c r="F71" s="14"/>
      <c r="G71" s="14"/>
      <c r="H71" s="14"/>
      <c r="I71" s="14"/>
      <c r="J71" s="14"/>
      <c r="K71" s="14"/>
      <c r="L71" s="14"/>
      <c r="M71" s="14"/>
      <c r="N71" s="14"/>
      <c r="O71" s="14"/>
      <c r="P71" s="14"/>
    </row>
    <row r="72" spans="1:16" ht="19.5" customHeight="1" x14ac:dyDescent="0.35">
      <c r="A72" s="48" t="s">
        <v>59</v>
      </c>
      <c r="B72" s="41" t="s">
        <v>29</v>
      </c>
      <c r="C72" s="77">
        <f t="shared" ref="C72:N72" si="13">SUM(C40,C45,C49,C53,C59,C67)</f>
        <v>1056</v>
      </c>
      <c r="D72" s="77">
        <f t="shared" si="13"/>
        <v>1006</v>
      </c>
      <c r="E72" s="77">
        <f t="shared" si="13"/>
        <v>2233</v>
      </c>
      <c r="F72" s="77">
        <f t="shared" si="13"/>
        <v>1426</v>
      </c>
      <c r="G72" s="77">
        <f t="shared" si="13"/>
        <v>1421</v>
      </c>
      <c r="H72" s="77">
        <f t="shared" si="13"/>
        <v>2396</v>
      </c>
      <c r="I72" s="77">
        <f t="shared" si="13"/>
        <v>1501</v>
      </c>
      <c r="J72" s="77">
        <f t="shared" si="13"/>
        <v>1471</v>
      </c>
      <c r="K72" s="77">
        <f t="shared" si="13"/>
        <v>2446</v>
      </c>
      <c r="L72" s="77">
        <f t="shared" si="13"/>
        <v>1416</v>
      </c>
      <c r="M72" s="77">
        <f t="shared" si="13"/>
        <v>1491</v>
      </c>
      <c r="N72" s="77">
        <f t="shared" si="13"/>
        <v>1586</v>
      </c>
      <c r="O72" s="77">
        <f>SUM(C72:N72)</f>
        <v>19449</v>
      </c>
      <c r="P72" s="42" t="e">
        <f ca="1">INDEX($C72:$O72,,PerioadăSelectatăColoană)/INDEX($C$72:$O$72,,PerioadăSelectatăColoană)</f>
        <v>#VALUE!</v>
      </c>
    </row>
  </sheetData>
  <sheetProtection insertColumns="0" insertRows="0" deleteColumns="0" deleteRows="0" autoFilter="0"/>
  <mergeCells count="5">
    <mergeCell ref="E6:L15"/>
    <mergeCell ref="M6:P14"/>
    <mergeCell ref="B16:P20"/>
    <mergeCell ref="B21:P22"/>
    <mergeCell ref="B6:D15"/>
  </mergeCells>
  <phoneticPr fontId="24" type="noConversion"/>
  <conditionalFormatting sqref="C28:P29">
    <cfRule type="expression" dxfId="0" priority="1">
      <formula>C28&lt;0</formula>
    </cfRule>
  </conditionalFormatting>
  <dataValidations count="1">
    <dataValidation type="list" errorStyle="warning" allowBlank="1" showInputMessage="1" showErrorMessage="1" error="Selectați opțiunea Lună din lista din această celulă. Selectați ANULARE, apoi apăsați ALT+SĂGEATĂ ÎN JOS pentru opțiuni, apoi tasta SĂGEATĂ ÎN JOS și ENTER pentru a selecta" sqref="B25" xr:uid="{00000000-0002-0000-0100-000000000000}">
      <formula1>"IANUARIE,FEBRUARIE,MARTIE,APRILIE,MAI,IUNIE,IULIE,AUGUST,SEPTEMBRIE,OCTOMBRIE,NOIEMBRIE,DECEMBRIE"</formula1>
    </dataValidation>
  </dataValidations>
  <printOptions horizontalCentered="1"/>
  <pageMargins left="0.25" right="0.25" top="0.75" bottom="0.75" header="0.3" footer="0.3"/>
  <pageSetup paperSize="9" scale="3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Defilare lunară">
              <controlPr defaultSize="0" print="0" autoPict="0" altText="Selectați pentru a repeta sumarul de buget după lună">
                <anchor moveWithCells="1">
                  <from>
                    <xdr:col>1</xdr:col>
                    <xdr:colOff>1485900</xdr:colOff>
                    <xdr:row>20</xdr:row>
                    <xdr:rowOff>95250</xdr:rowOff>
                  </from>
                  <to>
                    <xdr:col>15</xdr:col>
                    <xdr:colOff>495300</xdr:colOff>
                    <xdr:row>21</xdr:row>
                    <xdr:rowOff>114300</xdr:rowOff>
                  </to>
                </anchor>
              </controlPr>
            </control>
          </mc:Choice>
        </mc:AlternateContent>
      </controls>
    </mc:Choice>
  </mc:AlternateContent>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6" tint="-0.499984740745262"/>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'Buget lunar facultate'!C72:N72</xm:f>
              <xm:sqref>Q72</xm:sqref>
            </x14:sparkline>
            <x14:sparkline>
              <xm:f>'Buget lunar facultate'!C40:N40</xm:f>
              <xm:sqref>Q40</xm:sqref>
            </x14:sparkline>
            <x14:sparkline>
              <xm:f>'Buget lunar facultate'!C29:N29</xm:f>
              <xm:sqref>Q29</xm:sqref>
            </x14:sparkline>
            <x14:sparkline>
              <xm:f>'Buget lunar facultate'!C59:N59</xm:f>
              <xm:sqref>Q59</xm:sqref>
            </x14:sparkline>
            <x14:sparkline>
              <xm:f>'Buget lunar facultate'!C53:N53</xm:f>
              <xm:sqref>Q53</xm:sqref>
            </x14:sparkline>
            <x14:sparkline>
              <xm:f>'Buget lunar facultate'!C28:N28</xm:f>
              <xm:sqref>Q28</xm:sqref>
            </x14:sparkline>
            <x14:sparkline>
              <xm:f>'Buget lunar facultate'!C49:N49</xm:f>
              <xm:sqref>Q49</xm:sqref>
            </x14:sparkline>
            <x14:sparkline>
              <xm:f>'Buget lunar facultate'!C45:N45</xm:f>
              <xm:sqref>Q45</xm:sqref>
            </x14:sparkline>
            <x14:sparkline>
              <xm:f>'Buget lunar facultate'!C37:N37</xm:f>
              <xm:sqref>Q37</xm:sqref>
            </x14:sparkline>
            <x14:sparkline>
              <xm:f>'Buget lunar facultate'!C67:N67</xm:f>
              <xm:sqref>Q67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24"/>
  <sheetViews>
    <sheetView showGridLines="0" zoomScaleNormal="100" workbookViewId="0"/>
  </sheetViews>
  <sheetFormatPr defaultColWidth="9.140625" defaultRowHeight="15" x14ac:dyDescent="0.3"/>
  <cols>
    <col min="3" max="3" width="46.7109375" customWidth="1"/>
    <col min="4" max="4" width="23.28515625" bestFit="1" customWidth="1"/>
    <col min="5" max="15" width="10.85546875" customWidth="1"/>
  </cols>
  <sheetData>
    <row r="1" spans="1:16" x14ac:dyDescent="0.3">
      <c r="A1" t="s">
        <v>34</v>
      </c>
    </row>
    <row r="3" spans="1:16" x14ac:dyDescent="0.3">
      <c r="D3" t="str">
        <f ca="1">IFERROR(LOWER(TEXT(VALUE(PerioadăSelectată&amp;" 1"),"mmmm")),"an")</f>
        <v>an</v>
      </c>
    </row>
    <row r="5" spans="1:16" x14ac:dyDescent="0.3">
      <c r="D5" s="1" t="s">
        <v>39</v>
      </c>
      <c r="E5" s="1"/>
      <c r="F5" s="1"/>
    </row>
    <row r="6" spans="1:16" x14ac:dyDescent="0.3">
      <c r="D6" t="str">
        <f ca="1">"venituri "&amp;D3&amp;":"</f>
        <v>venituri an:</v>
      </c>
      <c r="F6" t="e">
        <f ca="1">TEXT(INDEX('Buget lunar facultate'!$C$37:$O$37,,PerioadăSelectatăColoană),"#.## lei")</f>
        <v>#VALUE!</v>
      </c>
    </row>
    <row r="7" spans="1:16" x14ac:dyDescent="0.3">
      <c r="D7" t="str">
        <f ca="1">"cheltuieli "&amp;D3&amp;":"</f>
        <v>cheltuieli an:</v>
      </c>
      <c r="F7" t="e">
        <f ca="1">TEXT(INDEX('Buget lunar facultate'!$C$72:$O$72,,PerioadăSelectatăColoană),"#.## lei")</f>
        <v>#VALUE!</v>
      </c>
    </row>
    <row r="8" spans="1:16" x14ac:dyDescent="0.3">
      <c r="D8" t="str">
        <f ca="1">"flux de numerar "&amp;D3&amp;":"</f>
        <v>flux de numerar an:</v>
      </c>
      <c r="E8" s="7">
        <f>INDEX('Buget lunar facultate'!C28:O28,ValoareBarăDefilare)</f>
        <v>169</v>
      </c>
      <c r="F8" t="str">
        <f>TEXT(E8,"#.## lei")</f>
        <v>169 lei</v>
      </c>
    </row>
    <row r="12" spans="1:16" x14ac:dyDescent="0.3">
      <c r="D12" s="7" t="e">
        <f ca="1">LOWER('Buget lunar facultate'!C27)</f>
        <v>#VALUE!</v>
      </c>
      <c r="E12" s="7" t="e">
        <f ca="1">LOWER('Buget lunar facultate'!D27)</f>
        <v>#VALUE!</v>
      </c>
      <c r="F12" s="7" t="e">
        <f ca="1">LOWER('Buget lunar facultate'!E27)</f>
        <v>#VALUE!</v>
      </c>
      <c r="G12" s="7" t="e">
        <f ca="1">LOWER('Buget lunar facultate'!F27)</f>
        <v>#VALUE!</v>
      </c>
      <c r="H12" s="7" t="e">
        <f ca="1">LOWER('Buget lunar facultate'!G27)</f>
        <v>#VALUE!</v>
      </c>
      <c r="I12" s="7" t="e">
        <f ca="1">LOWER('Buget lunar facultate'!H27)</f>
        <v>#VALUE!</v>
      </c>
      <c r="J12" s="7" t="e">
        <f ca="1">LOWER('Buget lunar facultate'!I27)</f>
        <v>#VALUE!</v>
      </c>
      <c r="K12" s="7" t="e">
        <f ca="1">LOWER('Buget lunar facultate'!J27)</f>
        <v>#VALUE!</v>
      </c>
      <c r="L12" s="7" t="e">
        <f ca="1">LOWER('Buget lunar facultate'!K27)</f>
        <v>#VALUE!</v>
      </c>
      <c r="M12" s="7" t="e">
        <f ca="1">LOWER('Buget lunar facultate'!L27)</f>
        <v>#VALUE!</v>
      </c>
      <c r="N12" s="7" t="e">
        <f ca="1">LOWER('Buget lunar facultate'!M27)</f>
        <v>#VALUE!</v>
      </c>
      <c r="O12" s="7" t="e">
        <f ca="1">LOWER('Buget lunar facultate'!N27)</f>
        <v>#VALUE!</v>
      </c>
      <c r="P12" s="7" t="str">
        <f>LOWER('Buget lunar facultate'!O27)</f>
        <v xml:space="preserve">an  </v>
      </c>
    </row>
    <row r="13" spans="1:16" x14ac:dyDescent="0.3">
      <c r="C13" s="2" t="s">
        <v>35</v>
      </c>
      <c r="D13" s="3">
        <v>1</v>
      </c>
    </row>
    <row r="14" spans="1:16" x14ac:dyDescent="0.3">
      <c r="C14" s="2" t="s">
        <v>36</v>
      </c>
      <c r="D14" s="7" t="e">
        <f ca="1">IF(PerioadăSelectată='Buget lunar facultate'!C$31,IF('Buget lunar facultate'!$C$28:$O$28&gt;=0,'Buget lunar facultate'!$C$28:$O$28,NA()),NA())</f>
        <v>#VALUE!</v>
      </c>
      <c r="E14" s="7" t="e">
        <f ca="1">IF(PerioadăSelectată='Buget lunar facultate'!D$31,IF('Buget lunar facultate'!$C$28:$O$28&gt;=0,'Buget lunar facultate'!$C$28:$O$28,NA()),NA())</f>
        <v>#VALUE!</v>
      </c>
      <c r="F14" s="7" t="e">
        <f ca="1">IF(PerioadăSelectată='Buget lunar facultate'!E$31,IF('Buget lunar facultate'!$C$28:$O$28&gt;=0,'Buget lunar facultate'!$C$28:$O$28,NA()),NA())</f>
        <v>#VALUE!</v>
      </c>
      <c r="G14" s="7" t="e">
        <f ca="1">IF(PerioadăSelectată='Buget lunar facultate'!F$31,IF('Buget lunar facultate'!$C$28:$O$28&gt;=0,'Buget lunar facultate'!$C$28:$O$28,NA()),NA())</f>
        <v>#VALUE!</v>
      </c>
      <c r="H14" s="7" t="e">
        <f ca="1">IF(PerioadăSelectată='Buget lunar facultate'!G$31,IF('Buget lunar facultate'!$C$28:$O$28&gt;=0,'Buget lunar facultate'!$C$28:$O$28,NA()),NA())</f>
        <v>#VALUE!</v>
      </c>
      <c r="I14" s="7" t="e">
        <f ca="1">IF(PerioadăSelectată='Buget lunar facultate'!H$31,IF('Buget lunar facultate'!$C$28:$O$28&gt;=0,'Buget lunar facultate'!$C$28:$O$28,NA()),NA())</f>
        <v>#VALUE!</v>
      </c>
      <c r="J14" s="7" t="e">
        <f ca="1">IF(PerioadăSelectată='Buget lunar facultate'!I$31,IF('Buget lunar facultate'!$C$28:$O$28&gt;=0,'Buget lunar facultate'!$C$28:$O$28,NA()),NA())</f>
        <v>#VALUE!</v>
      </c>
      <c r="K14" s="7" t="e">
        <f ca="1">IF(PerioadăSelectată='Buget lunar facultate'!J$31,IF('Buget lunar facultate'!$C$28:$O$28&gt;=0,'Buget lunar facultate'!$C$28:$O$28,NA()),NA())</f>
        <v>#VALUE!</v>
      </c>
      <c r="L14" s="7" t="e">
        <f ca="1">IF(PerioadăSelectată='Buget lunar facultate'!K$31,IF('Buget lunar facultate'!$C$28:$O$28&gt;=0,'Buget lunar facultate'!$C$28:$O$28,NA()),NA())</f>
        <v>#VALUE!</v>
      </c>
      <c r="M14" s="7" t="e">
        <f ca="1">IF(PerioadăSelectată='Buget lunar facultate'!L$31,IF('Buget lunar facultate'!$C$28:$O$28&gt;=0,'Buget lunar facultate'!$C$28:$O$28,NA()),NA())</f>
        <v>#VALUE!</v>
      </c>
      <c r="N14" s="7" t="e">
        <f ca="1">IF(PerioadăSelectată='Buget lunar facultate'!M$31,IF('Buget lunar facultate'!$C$28:$O$28&gt;=0,'Buget lunar facultate'!$C$28:$O$28,NA()),NA())</f>
        <v>#VALUE!</v>
      </c>
      <c r="O14" s="7" t="e">
        <f ca="1">IF(PerioadăSelectată='Buget lunar facultate'!N$31,IF('Buget lunar facultate'!$C$28:$O$28&gt;=0,'Buget lunar facultate'!$C$28:$O$28,NA()),NA())</f>
        <v>#VALUE!</v>
      </c>
      <c r="P14" s="7" t="e">
        <f ca="1">IF(PerioadăSelectată='Buget lunar facultate'!O$31,IF('Buget lunar facultate'!$C$28:$O$28&gt;=0,'Buget lunar facultate'!$C$28:$O$28,NA()),NA())</f>
        <v>#VALUE!</v>
      </c>
    </row>
    <row r="15" spans="1:16" x14ac:dyDescent="0.3">
      <c r="C15" s="2" t="s">
        <v>37</v>
      </c>
      <c r="D15" s="7" t="e">
        <f ca="1">IF(PerioadăSelectată='Buget lunar facultate'!C$31,IF('Buget lunar facultate'!$C$28:$O$28&lt;0,'Buget lunar facultate'!$C$28:$O$28,NA()),NA())</f>
        <v>#VALUE!</v>
      </c>
      <c r="E15" s="7" t="e">
        <f ca="1">IF(PerioadăSelectată='Buget lunar facultate'!D$31,IF('Buget lunar facultate'!$C$28:$O$28&lt;0,'Buget lunar facultate'!$C$28:$O$28,NA()),NA())</f>
        <v>#VALUE!</v>
      </c>
      <c r="F15" s="7" t="e">
        <f ca="1">IF(PerioadăSelectată='Buget lunar facultate'!E$31,IF('Buget lunar facultate'!$C$28:$O$28&lt;0,'Buget lunar facultate'!$C$28:$O$28,NA()),NA())</f>
        <v>#VALUE!</v>
      </c>
      <c r="G15" s="7" t="e">
        <f ca="1">IF(PerioadăSelectată='Buget lunar facultate'!F$31,IF('Buget lunar facultate'!$C$28:$O$28&lt;0,'Buget lunar facultate'!$C$28:$O$28,NA()),NA())</f>
        <v>#VALUE!</v>
      </c>
      <c r="H15" s="7" t="e">
        <f ca="1">IF(PerioadăSelectată='Buget lunar facultate'!G$31,IF('Buget lunar facultate'!$C$28:$O$28&lt;0,'Buget lunar facultate'!$C$28:$O$28,NA()),NA())</f>
        <v>#VALUE!</v>
      </c>
      <c r="I15" s="7" t="e">
        <f ca="1">IF(PerioadăSelectată='Buget lunar facultate'!H$31,IF('Buget lunar facultate'!$C$28:$O$28&lt;0,'Buget lunar facultate'!$C$28:$O$28,NA()),NA())</f>
        <v>#VALUE!</v>
      </c>
      <c r="J15" s="7" t="e">
        <f ca="1">IF(PerioadăSelectată='Buget lunar facultate'!I$31,IF('Buget lunar facultate'!$C$28:$O$28&lt;0,'Buget lunar facultate'!$C$28:$O$28,NA()),NA())</f>
        <v>#VALUE!</v>
      </c>
      <c r="K15" s="7" t="e">
        <f ca="1">IF(PerioadăSelectată='Buget lunar facultate'!J$31,IF('Buget lunar facultate'!$C$28:$O$28&lt;0,'Buget lunar facultate'!$C$28:$O$28,NA()),NA())</f>
        <v>#VALUE!</v>
      </c>
      <c r="L15" s="7" t="e">
        <f ca="1">IF(PerioadăSelectată='Buget lunar facultate'!K$31,IF('Buget lunar facultate'!$C$28:$O$28&lt;0,'Buget lunar facultate'!$C$28:$O$28,NA()),NA())</f>
        <v>#VALUE!</v>
      </c>
      <c r="M15" s="7" t="e">
        <f ca="1">IF(PerioadăSelectată='Buget lunar facultate'!L$31,IF('Buget lunar facultate'!$C$28:$O$28&lt;0,'Buget lunar facultate'!$C$28:$O$28,NA()),NA())</f>
        <v>#VALUE!</v>
      </c>
      <c r="N15" s="7" t="e">
        <f ca="1">IF(PerioadăSelectată='Buget lunar facultate'!M$31,IF('Buget lunar facultate'!$C$28:$O$28&lt;0,'Buget lunar facultate'!$C$28:$O$28,NA()),NA())</f>
        <v>#VALUE!</v>
      </c>
      <c r="O15" s="7" t="e">
        <f ca="1">IF(PerioadăSelectată='Buget lunar facultate'!N$31,IF('Buget lunar facultate'!$C$28:$O$28&lt;0,'Buget lunar facultate'!$C$28:$O$28,NA()),NA())</f>
        <v>#VALUE!</v>
      </c>
      <c r="P15" s="7" t="e">
        <f ca="1">IF(PerioadăSelectată='Buget lunar facultate'!O$31,IF('Buget lunar facultate'!$C$28:$O$28&lt;0,'Buget lunar facultate'!$C$28:$O$28,NA()),NA())</f>
        <v>#VALUE!</v>
      </c>
    </row>
    <row r="18" spans="3:4" x14ac:dyDescent="0.3">
      <c r="C18" s="9" t="s">
        <v>38</v>
      </c>
      <c r="D18" s="1"/>
    </row>
    <row r="19" spans="3:4" x14ac:dyDescent="0.3">
      <c r="C19" t="s">
        <v>16</v>
      </c>
      <c r="D19" s="8" t="e">
        <f ca="1">'Buget lunar facultate'!P32</f>
        <v>#VALUE!</v>
      </c>
    </row>
    <row r="20" spans="3:4" x14ac:dyDescent="0.3">
      <c r="C20" t="s">
        <v>17</v>
      </c>
      <c r="D20" s="8" t="e">
        <f ca="1">'Buget lunar facultate'!P33</f>
        <v>#VALUE!</v>
      </c>
    </row>
    <row r="21" spans="3:4" x14ac:dyDescent="0.3">
      <c r="C21" t="s">
        <v>18</v>
      </c>
      <c r="D21" s="8" t="e">
        <f ca="1">'Buget lunar facultate'!P34</f>
        <v>#VALUE!</v>
      </c>
    </row>
    <row r="22" spans="3:4" x14ac:dyDescent="0.3">
      <c r="C22" t="s">
        <v>19</v>
      </c>
      <c r="D22" s="8" t="e">
        <f ca="1">'Buget lunar facultate'!P35</f>
        <v>#VALUE!</v>
      </c>
    </row>
    <row r="23" spans="3:4" x14ac:dyDescent="0.3">
      <c r="C23" t="s">
        <v>20</v>
      </c>
      <c r="D23" s="8" t="e">
        <f ca="1">'Buget lunar facultate'!P36</f>
        <v>#VALUE!</v>
      </c>
    </row>
    <row r="24" spans="3:4" x14ac:dyDescent="0.3">
      <c r="D24" s="5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Început</vt:lpstr>
      <vt:lpstr>Buget lunar facultate</vt:lpstr>
      <vt:lpstr>calc_diagr</vt:lpstr>
      <vt:lpstr>ÎnceputLunăSelectat</vt:lpstr>
      <vt:lpstr>Perioade</vt:lpstr>
      <vt:lpstr>ProcentCheltuieli</vt:lpstr>
      <vt:lpstr>ProcentVenit</vt:lpstr>
      <vt:lpstr>ValoareBarăDefilare</vt:lpstr>
      <vt:lpstr>venit_procente_perioada_selectată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2019-04-10T23:28:38Z</dcterms:created>
  <dcterms:modified xsi:type="dcterms:W3CDTF">2019-06-12T05:46:57Z</dcterms:modified>
</cp:coreProperties>
</file>

<file path=docProps/custom.xml><?xml version="1.0" encoding="utf-8"?>
<Properties xmlns="http://schemas.openxmlformats.org/officeDocument/2006/custom-properties" xmlns:vt="http://schemas.openxmlformats.org/officeDocument/2006/docPropsVTypes"/>
</file>