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ro-RO\"/>
    </mc:Choice>
  </mc:AlternateContent>
  <bookViews>
    <workbookView xWindow="0" yWindow="0" windowWidth="21600" windowHeight="9510" xr2:uid="{00000000-000D-0000-FFFF-FFFF00000000}"/>
  </bookViews>
  <sheets>
    <sheet name="Vizualizarea Calendar" sheetId="3" r:id="rId1"/>
    <sheet name="Monitorizare concedii angajați" sheetId="1" r:id="rId2"/>
    <sheet name="Lista angajaților" sheetId="2" r:id="rId3"/>
    <sheet name="Tipuri de concedii" sheetId="4" r:id="rId4"/>
    <sheet name="Sărbători ale firmei" sheetId="5" r:id="rId5"/>
  </sheets>
  <externalReferences>
    <externalReference r:id="rId6"/>
  </externalReferences>
  <definedNames>
    <definedName name="_xlnm._FilterDatabase" localSheetId="0" hidden="1">'[1]Calendar View'!$H$19:$K$22</definedName>
    <definedName name="Antet1">Înregistrarea_prezenței[[#Headers],[Zi/lună]]</definedName>
    <definedName name="Antet2">Monitorizare_concedii[[#Headers],[Nume angajat]]</definedName>
    <definedName name="AntetColoană3">Angajații[[#Headers],[Numele angajaților]]</definedName>
    <definedName name="AntetColoană4">Tipuri_de_concedii[[#Headers],[Lista de tipuri de concediu]]</definedName>
    <definedName name="AntetColoană5">Sărbători_firmă[[#Headers],[Sărbători ale firmei]]</definedName>
    <definedName name="Calendar_An">'Vizualizarea Calendar'!$C$3</definedName>
    <definedName name="ColumnTitleRegion..AC22.1">'Vizualizarea Calendar'!$C$19:$E$19</definedName>
    <definedName name="lstEDates">Monitorizare_concedii[Data de sfârșit]</definedName>
    <definedName name="lstEmployees">Angajații[Numele angajaților]</definedName>
    <definedName name="lstEmpNames">Monitorizare_concedii[Nume angajat]</definedName>
    <definedName name="lstHolidays">Sărbători_firmă[Sărbători ale firmei]</definedName>
    <definedName name="lstHolidayTypes">Tipuri_de_concedii[Lista de tipuri de concediu]</definedName>
    <definedName name="lstHTypes">Monitorizare_concedii[Tip de concediu]</definedName>
    <definedName name="lstSdates">Monitorizare_concedii[Data de început]</definedName>
    <definedName name="valSelEmployee">'Vizualizarea Calendar'!$C$2</definedName>
  </definedNames>
  <calcPr calcId="171027"/>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5" i="1" l="1"/>
  <c r="F24" i="1"/>
  <c r="F26" i="1"/>
  <c r="F23" i="1"/>
  <c r="F16" i="1"/>
  <c r="F14" i="1"/>
  <c r="F10" i="1"/>
  <c r="F5" i="1"/>
  <c r="F7" i="1"/>
  <c r="F9" i="1"/>
  <c r="F12" i="1"/>
  <c r="F19" i="1"/>
  <c r="F21" i="1"/>
  <c r="F22" i="1"/>
  <c r="F17" i="1"/>
  <c r="F15" i="1"/>
  <c r="F13" i="1"/>
  <c r="F6" i="1"/>
  <c r="F8" i="1"/>
  <c r="F11" i="1"/>
  <c r="F18" i="1"/>
  <c r="F20" i="1"/>
  <c r="F4" i="1"/>
  <c r="C3" i="3"/>
  <c r="C8" i="3" l="1"/>
  <c r="D8" i="3" s="1"/>
  <c r="E8" i="3" s="1"/>
  <c r="F8" i="3" s="1"/>
  <c r="G8" i="3" s="1"/>
  <c r="H8" i="3" s="1"/>
  <c r="I8" i="3" s="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C10" i="3"/>
  <c r="D10" i="3" s="1"/>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C12" i="3"/>
  <c r="D12" i="3" s="1"/>
  <c r="E12" i="3" s="1"/>
  <c r="F12" i="3" s="1"/>
  <c r="C13" i="3"/>
  <c r="D13" i="3" s="1"/>
  <c r="E13" i="3" s="1"/>
  <c r="F13" i="3" s="1"/>
  <c r="C14" i="3"/>
  <c r="D14" i="3" s="1"/>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C15" i="3"/>
  <c r="C16" i="3"/>
  <c r="D16" i="3" s="1"/>
  <c r="E16" i="3" s="1"/>
  <c r="F16" i="3" s="1"/>
  <c r="C17" i="3"/>
  <c r="D17" i="3" s="1"/>
  <c r="E17" i="3" s="1"/>
  <c r="F17" i="3" s="1"/>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C9" i="3"/>
  <c r="D9" i="3" s="1"/>
  <c r="E9" i="3" s="1"/>
  <c r="F9"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1" i="3"/>
  <c r="D11" i="3" s="1"/>
  <c r="E11" i="3" s="1"/>
  <c r="F11" i="3" s="1"/>
  <c r="G11" i="3" s="1"/>
  <c r="D15" i="3"/>
  <c r="E15" i="3" s="1"/>
  <c r="F15" i="3" s="1"/>
  <c r="C21" i="3"/>
  <c r="AC21" i="3"/>
  <c r="S21" i="3"/>
  <c r="AC20" i="3"/>
  <c r="S20" i="3"/>
  <c r="X21" i="3"/>
  <c r="X22" i="3" s="1"/>
  <c r="N21" i="3"/>
  <c r="X20" i="3"/>
  <c r="N20" i="3"/>
  <c r="C6" i="3"/>
  <c r="D6" i="3" s="1"/>
  <c r="E6" i="3" s="1"/>
  <c r="F6" i="3" s="1"/>
  <c r="H21" i="3"/>
  <c r="C20" i="3"/>
  <c r="H20" i="3"/>
  <c r="AC22" i="3" l="1"/>
  <c r="H22" i="3"/>
  <c r="N22" i="3"/>
  <c r="S22" i="3"/>
  <c r="C22" i="3"/>
  <c r="G9" i="3"/>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G12" i="3"/>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G6" i="3"/>
  <c r="H6" i="3" s="1"/>
  <c r="I6" i="3" s="1"/>
  <c r="J6" i="3" s="1"/>
  <c r="K6" i="3" s="1"/>
  <c r="L6" i="3" s="1"/>
  <c r="M6" i="3" s="1"/>
  <c r="N6" i="3" s="1"/>
  <c r="O6" i="3" s="1"/>
  <c r="P6" i="3" s="1"/>
  <c r="G15" i="3"/>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H11" i="3"/>
  <c r="I11" i="3" s="1"/>
  <c r="J11" i="3" s="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G16" i="3"/>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G13" i="3"/>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Q6" i="3" l="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alcChain>
</file>

<file path=xl/sharedStrings.xml><?xml version="1.0" encoding="utf-8"?>
<sst xmlns="http://schemas.openxmlformats.org/spreadsheetml/2006/main" count="140" uniqueCount="87">
  <si>
    <t>ÎNREGISTRAREA PREZENȚEI ANGAJATILOR</t>
  </si>
  <si>
    <t>Selectați un angajat:</t>
  </si>
  <si>
    <t>Introduceți anul:</t>
  </si>
  <si>
    <t>Zi/lună</t>
  </si>
  <si>
    <t>Ianuarie</t>
  </si>
  <si>
    <t>Februarie</t>
  </si>
  <si>
    <t>Martie</t>
  </si>
  <si>
    <t>Aprilie</t>
  </si>
  <si>
    <t>Mai</t>
  </si>
  <si>
    <t>Iunie</t>
  </si>
  <si>
    <t>Iulie</t>
  </si>
  <si>
    <t>August</t>
  </si>
  <si>
    <t>Septembrie</t>
  </si>
  <si>
    <t>Octombrie</t>
  </si>
  <si>
    <t>Noiembrie</t>
  </si>
  <si>
    <t>Decembrie</t>
  </si>
  <si>
    <t>STATISTICI CHEIE</t>
  </si>
  <si>
    <t>Angajat 1</t>
  </si>
  <si>
    <t>Zile de concediu</t>
  </si>
  <si>
    <t>MA</t>
  </si>
  <si>
    <t>MI</t>
  </si>
  <si>
    <t>Zile lucrătoare:</t>
  </si>
  <si>
    <t xml:space="preserve">MA   </t>
  </si>
  <si>
    <t xml:space="preserve">MI   </t>
  </si>
  <si>
    <t># de zile de concediu medical</t>
  </si>
  <si>
    <t xml:space="preserve">MA    </t>
  </si>
  <si>
    <t>Vacanță</t>
  </si>
  <si>
    <t xml:space="preserve">MI    </t>
  </si>
  <si>
    <t>Concediul pentru pierderi familiale</t>
  </si>
  <si>
    <t xml:space="preserve">MA     </t>
  </si>
  <si>
    <t xml:space="preserve">MI     </t>
  </si>
  <si>
    <t>Altele</t>
  </si>
  <si>
    <t xml:space="preserve">MA </t>
  </si>
  <si>
    <t xml:space="preserve">MI </t>
  </si>
  <si>
    <t xml:space="preserve">MA  </t>
  </si>
  <si>
    <t xml:space="preserve">MI  </t>
  </si>
  <si>
    <t>Monitorizare concedii angajați</t>
  </si>
  <si>
    <t>Nume angajat</t>
  </si>
  <si>
    <t>Angajat 2</t>
  </si>
  <si>
    <t>Angajat 3</t>
  </si>
  <si>
    <t>Angajat 5</t>
  </si>
  <si>
    <t>Angajat 4</t>
  </si>
  <si>
    <t>Data de început</t>
  </si>
  <si>
    <t>Data de sfârșit</t>
  </si>
  <si>
    <t>Tip de concediu</t>
  </si>
  <si>
    <t>Concediu medical</t>
  </si>
  <si>
    <t>Zile</t>
  </si>
  <si>
    <t>Lista angajaților</t>
  </si>
  <si>
    <t>Numele angajaților</t>
  </si>
  <si>
    <t>Tipuri de concedii</t>
  </si>
  <si>
    <t>Lista de tipuri de concediu</t>
  </si>
  <si>
    <t>Sărbători ale firmei</t>
  </si>
  <si>
    <t>Descriere</t>
  </si>
  <si>
    <t>Anul Nou</t>
  </si>
  <si>
    <t>Ziua independenței</t>
  </si>
  <si>
    <t>Ziua Recunoștinței</t>
  </si>
  <si>
    <t>Crăciun</t>
  </si>
  <si>
    <t>D</t>
  </si>
  <si>
    <t>L</t>
  </si>
  <si>
    <t>J</t>
  </si>
  <si>
    <t>V</t>
  </si>
  <si>
    <t>S</t>
  </si>
  <si>
    <t xml:space="preserve">D    </t>
  </si>
  <si>
    <t xml:space="preserve">D     </t>
  </si>
  <si>
    <t xml:space="preserve">D </t>
  </si>
  <si>
    <t xml:space="preserve">D  </t>
  </si>
  <si>
    <t xml:space="preserve">L   </t>
  </si>
  <si>
    <t xml:space="preserve">L    </t>
  </si>
  <si>
    <t xml:space="preserve">L     </t>
  </si>
  <si>
    <t xml:space="preserve">L </t>
  </si>
  <si>
    <t xml:space="preserve">L  </t>
  </si>
  <si>
    <t xml:space="preserve">J   </t>
  </si>
  <si>
    <t xml:space="preserve">J    </t>
  </si>
  <si>
    <t xml:space="preserve">J  </t>
  </si>
  <si>
    <t xml:space="preserve">J </t>
  </si>
  <si>
    <t xml:space="preserve">V   </t>
  </si>
  <si>
    <t xml:space="preserve">V    </t>
  </si>
  <si>
    <t xml:space="preserve">V     </t>
  </si>
  <si>
    <t xml:space="preserve">V </t>
  </si>
  <si>
    <t xml:space="preserve">V  </t>
  </si>
  <si>
    <t xml:space="preserve">S   </t>
  </si>
  <si>
    <t xml:space="preserve">S    </t>
  </si>
  <si>
    <t xml:space="preserve">S     </t>
  </si>
  <si>
    <t xml:space="preserve">S </t>
  </si>
  <si>
    <t xml:space="preserve">S  </t>
  </si>
  <si>
    <t>D     2</t>
  </si>
  <si>
    <t xml:space="preserv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</si>
</sst>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
    <numFmt numFmtId="165" formatCode="&quot;LAST YEAR &quot;\ General"/>
    <numFmt numFmtId="167" formatCode="&quot;ANUL TRECUT &quot;\ General"/>
  </numFmts>
  <fonts count="22"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30"/>
      <color theme="0"/>
      <name val="Bookman Old Style"/>
      <family val="1"/>
      <scheme val="major"/>
    </font>
    <font>
      <b/>
      <sz val="26"/>
      <color theme="3"/>
      <name val="Bookman Old Style"/>
      <family val="2"/>
      <scheme val="maj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11"/>
      <color theme="1"/>
      <name val="Trebuchet MS"/>
      <family val="2"/>
      <scheme val="minor"/>
    </font>
    <font>
      <b/>
      <sz val="26"/>
      <color theme="3"/>
      <name val="Bookman Old Style"/>
      <family val="2"/>
      <scheme val="major"/>
    </font>
    <font>
      <sz val="11"/>
      <color theme="3"/>
      <name val="Bookman Old Style"/>
      <family val="1"/>
      <scheme val="major"/>
    </font>
    <font>
      <sz val="12"/>
      <color theme="0"/>
      <name val="Trebuchet MS"/>
      <family val="2"/>
      <scheme val="minor"/>
    </font>
    <font>
      <b/>
      <sz val="23"/>
      <color theme="3"/>
      <name val="Bookman Old Style"/>
      <family val="1"/>
      <scheme val="major"/>
    </font>
    <font>
      <sz val="11"/>
      <color theme="0"/>
      <name val="Trebuchet MS"/>
      <family val="2"/>
      <scheme val="minor"/>
    </font>
    <font>
      <sz val="9"/>
      <color theme="3"/>
      <name val="Bookman Old Style"/>
      <family val="1"/>
      <scheme val="major"/>
    </font>
    <font>
      <b/>
      <sz val="30"/>
      <color theme="0"/>
      <name val="Bookman Old Style"/>
      <family val="1"/>
      <scheme val="major"/>
    </font>
    <font>
      <b/>
      <sz val="30"/>
      <color theme="3"/>
      <name val="Bookman Old Style"/>
      <family val="1"/>
      <scheme val="major"/>
    </font>
    <font>
      <sz val="11"/>
      <color theme="3" tint="-0.499984740745262"/>
      <name val="Trebuchet MS"/>
      <family val="2"/>
      <scheme val="minor"/>
    </font>
    <font>
      <sz val="9"/>
      <color theme="1"/>
      <name val="Trebuchet MS"/>
      <family val="2"/>
      <scheme val="minor"/>
    </font>
    <font>
      <b/>
      <sz val="11"/>
      <color theme="9" tint="-0.499984740745262"/>
      <name val="Trebuchet MS"/>
      <family val="2"/>
      <scheme val="min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6"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5"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9"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7" fillId="0" borderId="0" applyFill="0" applyProtection="0">
      <alignment horizontal="center" vertical="center"/>
    </xf>
    <xf numFmtId="0" fontId="8"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37">
    <xf numFmtId="0" fontId="0" fillId="0" borderId="0" xfId="0">
      <alignment vertical="center"/>
    </xf>
    <xf numFmtId="0" fontId="1" fillId="0" borderId="0" xfId="11">
      <alignment horizontal="left" vertical="center" wrapText="1" indent="1"/>
    </xf>
    <xf numFmtId="0" fontId="9"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0" fillId="0" borderId="0" xfId="0">
      <alignment vertical="center"/>
    </xf>
    <xf numFmtId="0" fontId="6" fillId="0" borderId="0" xfId="1">
      <alignment horizontal="left" vertical="center"/>
    </xf>
    <xf numFmtId="0" fontId="10" fillId="0" borderId="0" xfId="0" applyFont="1">
      <alignment vertical="center"/>
    </xf>
    <xf numFmtId="0" fontId="11" fillId="0" borderId="0" xfId="1" applyFont="1" applyBorder="1">
      <alignment horizontal="left" vertical="center"/>
    </xf>
    <xf numFmtId="0" fontId="12" fillId="0" borderId="0" xfId="16" applyFont="1">
      <alignment horizontal="right" indent="1"/>
    </xf>
    <xf numFmtId="0" fontId="13" fillId="2" borderId="3" xfId="7" applyFont="1">
      <alignment horizontal="left" vertical="center" wrapText="1" indent="1"/>
    </xf>
    <xf numFmtId="0" fontId="12" fillId="0" borderId="0" xfId="0" applyFont="1" applyBorder="1" applyAlignment="1">
      <alignment horizontal="right" vertical="center" indent="1"/>
    </xf>
    <xf numFmtId="0" fontId="11" fillId="0" borderId="0" xfId="1" applyFont="1" applyBorder="1" applyAlignment="1">
      <alignment horizontal="left" vertical="center" wrapText="1" indent="1"/>
    </xf>
    <xf numFmtId="0" fontId="10" fillId="0" borderId="0" xfId="0" applyFont="1" applyBorder="1">
      <alignment vertical="center"/>
    </xf>
    <xf numFmtId="0" fontId="13" fillId="2" borderId="3" xfId="22" applyFont="1">
      <alignment horizontal="left" vertical="center" indent="1"/>
    </xf>
    <xf numFmtId="0" fontId="12" fillId="0" borderId="0" xfId="8" applyFont="1">
      <alignment horizontal="left" vertical="center" indent="2"/>
    </xf>
    <xf numFmtId="164" fontId="10" fillId="0" borderId="0" xfId="20" applyFont="1" applyFill="1" applyBorder="1">
      <alignment horizontal="center" vertical="center"/>
    </xf>
    <xf numFmtId="0" fontId="10" fillId="0" borderId="0" xfId="0" quotePrefix="1" applyFont="1">
      <alignment vertical="center"/>
    </xf>
    <xf numFmtId="0" fontId="11" fillId="0" borderId="0" xfId="1" applyFont="1" applyFill="1" applyBorder="1">
      <alignment horizontal="left" vertical="center"/>
    </xf>
    <xf numFmtId="0" fontId="14" fillId="0" borderId="0" xfId="0" applyFont="1" applyFill="1" applyBorder="1">
      <alignment vertical="center"/>
    </xf>
    <xf numFmtId="0" fontId="15" fillId="0" borderId="0" xfId="0" applyFont="1" applyFill="1" applyBorder="1">
      <alignment vertical="center"/>
    </xf>
    <xf numFmtId="0" fontId="12" fillId="0" borderId="0" xfId="17" applyFont="1" applyAlignment="1">
      <alignment horizontal="center" vertical="center" wrapText="1"/>
    </xf>
    <xf numFmtId="0" fontId="12" fillId="0" borderId="1" xfId="10" applyFont="1">
      <alignment horizontal="center" vertical="center"/>
    </xf>
    <xf numFmtId="0" fontId="10" fillId="0" borderId="0" xfId="0" applyFont="1" applyBorder="1" applyAlignment="1">
      <alignment vertical="center"/>
    </xf>
    <xf numFmtId="0" fontId="16" fillId="0" borderId="0" xfId="0" applyFont="1" applyFill="1" applyBorder="1" applyAlignment="1">
      <alignment horizontal="left" vertical="center"/>
    </xf>
    <xf numFmtId="0" fontId="12" fillId="0" borderId="0" xfId="17" applyFont="1">
      <alignment horizontal="center" vertical="center"/>
    </xf>
    <xf numFmtId="0" fontId="17" fillId="2" borderId="0" xfId="9" applyFont="1">
      <alignment horizontal="center" vertical="center"/>
    </xf>
    <xf numFmtId="0" fontId="18" fillId="3" borderId="0" xfId="3" applyFont="1" applyBorder="1" applyAlignment="1">
      <alignment horizontal="center" vertical="center"/>
    </xf>
    <xf numFmtId="0" fontId="18" fillId="6" borderId="0" xfId="6" applyFont="1" applyBorder="1" applyAlignment="1">
      <alignment horizontal="center" vertical="center"/>
    </xf>
    <xf numFmtId="0" fontId="18" fillId="4" borderId="0" xfId="4" applyFont="1" applyBorder="1" applyAlignment="1">
      <alignment horizontal="center" vertical="center"/>
    </xf>
    <xf numFmtId="0" fontId="18" fillId="5" borderId="0" xfId="5" applyFont="1" applyBorder="1" applyAlignment="1">
      <alignment horizontal="center" vertical="center"/>
    </xf>
    <xf numFmtId="0" fontId="20" fillId="0" borderId="0" xfId="0" applyFont="1">
      <alignment vertical="center"/>
    </xf>
    <xf numFmtId="0" fontId="20" fillId="0" borderId="0" xfId="0" applyFont="1" applyBorder="1" applyAlignment="1">
      <alignment vertical="center"/>
    </xf>
    <xf numFmtId="165" fontId="19" fillId="0" borderId="0" xfId="18" applyFont="1">
      <alignment horizontal="center" vertical="center"/>
    </xf>
    <xf numFmtId="0" fontId="21" fillId="0" borderId="0" xfId="19" applyFont="1" applyFill="1">
      <alignment horizontal="center" vertical="center"/>
    </xf>
    <xf numFmtId="0" fontId="21" fillId="0" borderId="0" xfId="19" applyFont="1">
      <alignment horizontal="center" vertical="center"/>
    </xf>
    <xf numFmtId="167" fontId="19" fillId="0" borderId="0" xfId="18" applyNumberFormat="1" applyFont="1">
      <alignment horizontal="center" vertical="center"/>
    </xf>
  </cellXfs>
  <cellStyles count="23">
    <cellStyle name="Accent1" xfId="3" builtinId="29" customBuiltin="1"/>
    <cellStyle name="Accent3" xfId="4" builtinId="37" customBuiltin="1"/>
    <cellStyle name="Accent4" xfId="5" builtinId="41" customBuiltin="1"/>
    <cellStyle name="Accent5" xfId="6" builtinId="45" customBuiltin="1"/>
    <cellStyle name="Anteturile de tabel" xfId="12" xr:uid="{00000000-0005-0000-0000-000004000000}"/>
    <cellStyle name="Bordură dreapta" xfId="10" xr:uid="{00000000-0005-0000-0000-000005000000}"/>
    <cellStyle name="Celulă legată" xfId="2" builtinId="24" customBuiltin="1"/>
    <cellStyle name="Date din tabel" xfId="14" xr:uid="{00000000-0005-0000-0000-000007000000}"/>
    <cellStyle name="Detalii tabel" xfId="11" xr:uid="{00000000-0005-0000-0000-000008000000}"/>
    <cellStyle name="Hyperlink" xfId="15" builtinId="8" customBuiltin="1"/>
    <cellStyle name="Hyperlink parcurs" xfId="21" builtinId="9" customBuiltin="1"/>
    <cellStyle name="Intrare_an" xfId="22" xr:uid="{00000000-0005-0000-0000-00000B000000}"/>
    <cellStyle name="Luni" xfId="8" xr:uid="{00000000-0005-0000-0000-00000C000000}"/>
    <cellStyle name="Normal" xfId="0" builtinId="0" customBuiltin="1"/>
    <cellStyle name="Selecție" xfId="7" xr:uid="{00000000-0005-0000-0000-00000E000000}"/>
    <cellStyle name="Titlu" xfId="1" builtinId="15" customBuiltin="1"/>
    <cellStyle name="Titlu 1" xfId="16" builtinId="16" customBuiltin="1"/>
    <cellStyle name="Titlu 2" xfId="17" builtinId="17" customBuiltin="1"/>
    <cellStyle name="Titlu 3" xfId="18" builtinId="18" customBuiltin="1"/>
    <cellStyle name="Titlu 4" xfId="19" builtinId="19" customBuiltin="1"/>
    <cellStyle name="Zile" xfId="20" xr:uid="{00000000-0005-0000-0000-000014000000}"/>
    <cellStyle name="Zile din tabel" xfId="13" xr:uid="{00000000-0005-0000-0000-000015000000}"/>
    <cellStyle name="Zile_de_Concediu" xfId="9" xr:uid="{00000000-0005-0000-0000-000016000000}"/>
  </cellStyles>
  <dxfs count="36">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color theme="2" tint="-0.24994659260841701"/>
      </font>
    </dxf>
    <dxf>
      <font>
        <color theme="2" tint="-0.24994659260841701"/>
      </font>
    </dxf>
    <dxf>
      <font>
        <b/>
        <i val="0"/>
        <color rgb="FF0070C0"/>
      </font>
    </dxf>
    <dxf>
      <font>
        <color theme="0" tint="-0.14996795556505021"/>
      </font>
      <numFmt numFmtId="166" formatCode="[$-418]dddd\,\ d\ mmmm\ yyyy"/>
    </dxf>
    <dxf>
      <font>
        <b/>
        <i val="0"/>
        <color rgb="FF0070C0"/>
      </font>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color theme="2" tint="-0.24994659260841701"/>
      </font>
    </dxf>
    <dxf>
      <font>
        <color theme="2" tint="-0.24994659260841701"/>
      </font>
    </dxf>
    <dxf>
      <font>
        <color theme="0" tint="-0.14996795556505021"/>
      </font>
      <numFmt numFmtId="166" formatCode="[$-418]dddd\,\ d\ mmmm\ yyyy"/>
    </dxf>
    <dxf>
      <font>
        <strike val="0"/>
        <outline val="0"/>
        <shadow val="0"/>
        <u val="none"/>
        <vertAlign val="baseline"/>
        <sz val="10"/>
        <color theme="1"/>
        <name val="Trebuchet MS"/>
        <scheme val="minor"/>
      </font>
    </dxf>
    <dxf>
      <numFmt numFmtId="164" formatCode="d"/>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Stil pentru Tabel înregistrare prezența">
    <tableStyle name="Stil pentru Tabel înregistrare prezența" pivot="0" count="5" xr9:uid="{00000000-0011-0000-FFFF-FFFF00000000}">
      <tableStyleElement type="wholeTable" dxfId="35"/>
      <tableStyleElement type="headerRow" dxfId="34"/>
      <tableStyleElement type="firstColumn" dxfId="33"/>
      <tableStyleElement type="firstRowStripe" dxfId="32"/>
      <tableStyleElement type="firstHeaderCell" dxfId="31"/>
    </tableStyle>
    <tableStyle name="Raport concedii" table="0" count="13" xr9:uid="{00000000-0011-0000-FFFF-FFFF01000000}">
      <tableStyleElement type="wholeTable" dxfId="30"/>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thirdRowSubheading" dxfId="20"/>
      <tableStyleElement type="pageFieldLabels" dxfId="19"/>
      <tableStyleElement type="pageFieldValues"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lendar%20Vi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View"/>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Înregistrarea_prezenței" displayName="Înregistrarea_prezenței" ref="B5:AR17" totalsRowShown="0">
  <tableColumns count="43">
    <tableColumn id="1" xr3:uid="{00000000-0010-0000-0000-000001000000}" name="Zi/lună"/>
    <tableColumn id="6" xr3:uid="{00000000-0010-0000-0000-000006000000}" name="D">
      <calculatedColumnFormula>IFERROR(IF(TEXT(DATE(Calendar_An,ROW($A1),1),"ddd")=LEFT(C$5,3),DATE(Calendar_An,ROW($A1),1),""),"")</calculatedColumnFormula>
    </tableColumn>
    <tableColumn id="7" xr3:uid="{00000000-0010-0000-0000-000007000000}" name="L">
      <calculatedColumnFormula>IFERROR(IF(TEXT(DATE(Calendar_An,ROW($A1),1),"ddd")=LEFT(D$5,3),DATE(Calendar_An,ROW($A1),1),IF(C6&gt;=1,C6+1,"")),"")</calculatedColumnFormula>
    </tableColumn>
    <tableColumn id="8" xr3:uid="{00000000-0010-0000-0000-000008000000}" name="MA">
      <calculatedColumnFormula>IFERROR(IF(TEXT(DATE(Calendar_An,ROW($A1),1),"ddd")=LEFT(E$5,3),DATE(Calendar_An,ROW($A1),1),IF(D6&gt;=1,D6+1,"")),"")</calculatedColumnFormula>
    </tableColumn>
    <tableColumn id="9" xr3:uid="{00000000-0010-0000-0000-000009000000}" name="MI">
      <calculatedColumnFormula>IFERROR(IF(TEXT(DATE(Calendar_An,ROW($A1),1),"ddd")=LEFT(F$5,3),DATE(Calendar_An,ROW($A1),1),IF(E6&gt;=1,E6+1,"")),"")</calculatedColumnFormula>
    </tableColumn>
    <tableColumn id="10" xr3:uid="{00000000-0010-0000-0000-00000A000000}" name="J" dataDxfId="17">
      <calculatedColumnFormula>IFERROR(IF(TEXT(DATE(Calendar_An,ROW($A1),1),"ddd")=LEFT(G$5,3),DATE(Calendar_An,ROW($A1),1),IF(F6&gt;=1,F6+1,"")),"")</calculatedColumnFormula>
    </tableColumn>
    <tableColumn id="11" xr3:uid="{00000000-0010-0000-0000-00000B000000}" name="V">
      <calculatedColumnFormula>IFERROR(IF(TEXT(DATE(Calendar_An,ROW($A1),1),"ddd")=LEFT(H$5,3),DATE(Calendar_An,ROW($A1),1),IF(G6&gt;=1,G6+1,"")),"")</calculatedColumnFormula>
    </tableColumn>
    <tableColumn id="12" xr3:uid="{00000000-0010-0000-0000-00000C000000}" name="S">
      <calculatedColumnFormula>IFERROR(IF(TEXT(DATE(Calendar_An,ROW($A1),1),"ddd")=LEFT(I$5,3),DATE(Calendar_An,ROW($A1),1),IF(H6&gt;=1,H6+1,"")),"")</calculatedColumnFormula>
    </tableColumn>
    <tableColumn id="13" xr3:uid="{00000000-0010-0000-0000-00000D000000}" name="D    ">
      <calculatedColumnFormula>IFERROR(IF(I6&gt;=1,I6+1,""),"")</calculatedColumnFormula>
    </tableColumn>
    <tableColumn id="14" xr3:uid="{00000000-0010-0000-0000-00000E000000}" name="L   ">
      <calculatedColumnFormula>IFERROR(IF(J6&gt;=1,J6+1,""),"")</calculatedColumnFormula>
    </tableColumn>
    <tableColumn id="15" xr3:uid="{00000000-0010-0000-0000-00000F000000}" name="MA   ">
      <calculatedColumnFormula>IFERROR(IF(K6&gt;=1,K6+1,""),"")</calculatedColumnFormula>
    </tableColumn>
    <tableColumn id="16" xr3:uid="{00000000-0010-0000-0000-000010000000}" name="MI   ">
      <calculatedColumnFormula>IFERROR(IF(L6&gt;=1,L6+1,""),"")</calculatedColumnFormula>
    </tableColumn>
    <tableColumn id="17" xr3:uid="{00000000-0010-0000-0000-000011000000}" name="J   ">
      <calculatedColumnFormula>IFERROR(IF(M6&gt;=1,M6+1,""),"")</calculatedColumnFormula>
    </tableColumn>
    <tableColumn id="18" xr3:uid="{00000000-0010-0000-0000-000012000000}" name="V   ">
      <calculatedColumnFormula>IFERROR(IF(N6&gt;=1,N6+1,""),"")</calculatedColumnFormula>
    </tableColumn>
    <tableColumn id="19" xr3:uid="{00000000-0010-0000-0000-000013000000}" name="S   ">
      <calculatedColumnFormula>IFERROR(IF(O6&gt;=1,O6+1,""),"")</calculatedColumnFormula>
    </tableColumn>
    <tableColumn id="20" xr3:uid="{00000000-0010-0000-0000-000014000000}" name="D     ">
      <calculatedColumnFormula>IFERROR(IF(P6&gt;=1,P6+1,""),"")</calculatedColumnFormula>
    </tableColumn>
    <tableColumn id="21" xr3:uid="{00000000-0010-0000-0000-000015000000}" name="L    ">
      <calculatedColumnFormula>IFERROR(IF(Q6&gt;=1,Q6+1,""),"")</calculatedColumnFormula>
    </tableColumn>
    <tableColumn id="22" xr3:uid="{00000000-0010-0000-0000-000016000000}" name="MA    ">
      <calculatedColumnFormula>IFERROR(IF(R6&gt;=1,R6+1,""),"")</calculatedColumnFormula>
    </tableColumn>
    <tableColumn id="23" xr3:uid="{00000000-0010-0000-0000-000017000000}" name="MI    ">
      <calculatedColumnFormula>IFERROR(IF(S6&gt;=1,S6+1,""),"")</calculatedColumnFormula>
    </tableColumn>
    <tableColumn id="24" xr3:uid="{00000000-0010-0000-0000-000018000000}" name="J    ">
      <calculatedColumnFormula>IFERROR(IF(T6&gt;=1,T6+1,""),"")</calculatedColumnFormula>
    </tableColumn>
    <tableColumn id="25" xr3:uid="{00000000-0010-0000-0000-000019000000}" name="V    ">
      <calculatedColumnFormula>IFERROR(IF(U6&gt;=1,U6+1,""),"")</calculatedColumnFormula>
    </tableColumn>
    <tableColumn id="26" xr3:uid="{00000000-0010-0000-0000-00001A000000}" name="S    ">
      <calculatedColumnFormula>IFERROR(IF(V6&gt;=1,V6+1,""),"")</calculatedColumnFormula>
    </tableColumn>
    <tableColumn id="27" xr3:uid="{00000000-0010-0000-0000-00001B000000}" name="D     2">
      <calculatedColumnFormula>IFERROR(IF(W6&gt;=1,W6+1,""),"")</calculatedColumnFormula>
    </tableColumn>
    <tableColumn id="28" xr3:uid="{00000000-0010-0000-0000-00001C000000}" name="L     ">
      <calculatedColumnFormula>IFERROR(IF(X6&gt;=1,X6+1,""),"")</calculatedColumnFormula>
    </tableColumn>
    <tableColumn id="29" xr3:uid="{00000000-0010-0000-0000-00001D000000}" name="MA     ">
      <calculatedColumnFormula>IFERROR(IF(Y6&gt;=1,Y6+1,""),"")</calculatedColumnFormula>
    </tableColumn>
    <tableColumn id="30" xr3:uid="{00000000-0010-0000-0000-00001E000000}" name="MI     ">
      <calculatedColumnFormula>IFERROR(IF(Z6&gt;=1,Z6+1,""),"")</calculatedColumnFormula>
    </tableColumn>
    <tableColumn id="31" xr3:uid="{00000000-0010-0000-0000-00001F000000}" name="J  ">
      <calculatedColumnFormula>IFERROR(IF(AA6&gt;=1,AA6+1,""),"")</calculatedColumnFormula>
    </tableColumn>
    <tableColumn id="32" xr3:uid="{00000000-0010-0000-0000-000020000000}" name="V     ">
      <calculatedColumnFormula>IFERROR(IF(AB6&gt;=1,AB6+1,""),"")</calculatedColumnFormula>
    </tableColumn>
    <tableColumn id="33" xr3:uid="{00000000-0010-0000-0000-000021000000}" name="S     ">
      <calculatedColumnFormula>IFERROR(IF(AC6&gt;=1,AC6+1,""),"")</calculatedColumnFormula>
    </tableColumn>
    <tableColumn id="34" xr3:uid="{00000000-0010-0000-0000-000022000000}" name="D ">
      <calculatedColumnFormula>IFERROR(IF(AD6&gt;=1,AD6+1,""),"")</calculatedColumnFormula>
    </tableColumn>
    <tableColumn id="35" xr3:uid="{00000000-0010-0000-0000-000023000000}" name="L ">
      <calculatedColumnFormula>IFERROR(IF(AE6&gt;=1,AE6+1,""),"")</calculatedColumnFormula>
    </tableColumn>
    <tableColumn id="36" xr3:uid="{00000000-0010-0000-0000-000024000000}" name="MA ">
      <calculatedColumnFormula>IFERROR(IF(AF6&gt;=1,AF6+1,""),"")</calculatedColumnFormula>
    </tableColumn>
    <tableColumn id="37" xr3:uid="{00000000-0010-0000-0000-000025000000}" name="MI ">
      <calculatedColumnFormula>IFERROR(IF(AG6&gt;=1,AG6+1,""),"")</calculatedColumnFormula>
    </tableColumn>
    <tableColumn id="38" xr3:uid="{00000000-0010-0000-0000-000026000000}" name="J ">
      <calculatedColumnFormula>IFERROR(IF(AH6&gt;=1,AH6+1,""),"")</calculatedColumnFormula>
    </tableColumn>
    <tableColumn id="39" xr3:uid="{00000000-0010-0000-0000-000027000000}" name="V ">
      <calculatedColumnFormula>IFERROR(IF(AI6&gt;=1,AI6+1,""),"")</calculatedColumnFormula>
    </tableColumn>
    <tableColumn id="40" xr3:uid="{00000000-0010-0000-0000-000028000000}" name="S ">
      <calculatedColumnFormula>IFERROR(IF(AJ6&gt;=1,AJ6+1,""),"")</calculatedColumnFormula>
    </tableColumn>
    <tableColumn id="41" xr3:uid="{00000000-0010-0000-0000-000029000000}" name="D  ">
      <calculatedColumnFormula>IFERROR(IF(AND(AK6&gt;=1,AK6+1&lt;=DATE(Calendar_An,ROW($A1)+1,0)),AK6+1,""),"")</calculatedColumnFormula>
    </tableColumn>
    <tableColumn id="42" xr3:uid="{00000000-0010-0000-0000-00002A000000}" name="L  ">
      <calculatedColumnFormula>IFERROR(IF(AND(AL6&gt;=1,AL6+1&lt;=DATE(Calendar_An,ROW($A1)+1,0)),AL6+1,""),"")</calculatedColumnFormula>
    </tableColumn>
    <tableColumn id="43" xr3:uid="{00000000-0010-0000-0000-00002B000000}" name="MA  ">
      <calculatedColumnFormula>IFERROR(IF(AND(AM6&gt;=1,AM6+1&lt;=DATE(Calendar_An,ROW($A1)+1,0)),AM6+1,""),"")</calculatedColumnFormula>
    </tableColumn>
    <tableColumn id="44" xr3:uid="{00000000-0010-0000-0000-00002C000000}" name="MI  ">
      <calculatedColumnFormula>IFERROR(IF(AND(AN6&gt;=1,AN6+1&lt;=DATE(Calendar_An,ROW($A1)+1,0)),AN6+1,""),"")</calculatedColumnFormula>
    </tableColumn>
    <tableColumn id="45" xr3:uid="{00000000-0010-0000-0000-00002D000000}" name="J      ">
      <calculatedColumnFormula>IFERROR(IF(AND(AO6&gt;=1,AO6+1&lt;=DATE(Calendar_An,ROW($A1)+1,0)),AO6+1,""),"")</calculatedColumnFormula>
    </tableColumn>
    <tableColumn id="46" xr3:uid="{00000000-0010-0000-0000-00002E000000}" name="V  ">
      <calculatedColumnFormula>IFERROR(IF(AND(AP6&gt;=1,AP6+1&lt;=DATE(Calendar_An,ROW($A1)+1,0)),AP6+1,""),"")</calculatedColumnFormula>
    </tableColumn>
    <tableColumn id="47" xr3:uid="{00000000-0010-0000-0000-00002F000000}" name="S  ">
      <calculatedColumnFormula>IFERROR(IF(AND(AQ6&gt;=1,AQ6+1&lt;=DATE(Calendar_An,ROW($A1)+1,0)),AQ6+1,""),"")</calculatedColumnFormula>
    </tableColumn>
  </tableColumns>
  <tableStyleInfo name="Stil pentru Tabel înregistrare prezența" showFirstColumn="0" showLastColumn="0" showRowStripes="1" showColumnStripes="0"/>
  <extLst>
    <ext xmlns:x14="http://schemas.microsoft.com/office/spreadsheetml/2009/9/main" uri="{504A1905-F514-4f6f-8877-14C23A59335A}">
      <x14:table altTextSummary="Înregistrarea prezenței unui angajat este descrisă în acest tabel. Coloana B are lunile fiecărui an, rândul corespunzător lunii respective afișează absența pentru fiecare zi a luni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Monitorizare_concedii" displayName="Monitorizare_concedii" ref="B3:F26">
  <autoFilter ref="B3:F26" xr:uid="{00000000-0009-0000-0100-000001000000}"/>
  <tableColumns count="5">
    <tableColumn id="1" xr3:uid="{00000000-0010-0000-0100-000001000000}" name="Nume angajat" totalsRowLabel="Total" dataCellStyle="Detalii tabel"/>
    <tableColumn id="2" xr3:uid="{00000000-0010-0000-0100-000002000000}" name="Data de început" dataCellStyle="Date din tabel"/>
    <tableColumn id="3" xr3:uid="{00000000-0010-0000-0100-000003000000}" name="Data de sfârșit" dataCellStyle="Date din tabel"/>
    <tableColumn id="4" xr3:uid="{00000000-0010-0000-0100-000004000000}" name="Tip de concediu" dataCellStyle="Detalii tabel"/>
    <tableColumn id="5" xr3:uid="{00000000-0010-0000-0100-000005000000}" name="Zile" totalsRowFunction="sum" dataCellStyle="Zile din tabel">
      <calculatedColumnFormula>NETWORKDAYS(Monitorizare_concedii[[#This Row],[Data de început]],Monitorizare_concedii[[#This Row],[Data de sfârșit]],lstHolidays)</calculatedColumnFormula>
    </tableColumn>
  </tableColumns>
  <tableStyleInfo name="Stil pentru Tabel înregistrare prezența" showFirstColumn="1" showLastColumn="0" showRowStripes="1" showColumnStripes="0"/>
  <extLst>
    <ext xmlns:x14="http://schemas.microsoft.com/office/spreadsheetml/2009/9/main" uri="{504A1905-F514-4f6f-8877-14C23A59335A}">
      <x14:table altTextSummary="Înregistrați concediul angajaților în acest tabel Adăugați data de începere, data de sfârșit, tipul de concediu și numărul de zi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ngajații" displayName="Angajații" ref="B3:B8" totalsRowShown="0" dataCellStyle="Detalii tabel">
  <sortState ref="B3:B25">
    <sortCondition ref="B2:B25"/>
  </sortState>
  <tableColumns count="1">
    <tableColumn id="1" xr3:uid="{00000000-0010-0000-0200-000001000000}" name="Numele angajaților" dataCellStyle="Detalii tabel"/>
  </tableColumns>
  <tableStyleInfo name="Stil pentru Tabel înregistrare prezența" showFirstColumn="0" showLastColumn="0" showRowStripes="1" showColumnStripes="0"/>
  <extLst>
    <ext xmlns:x14="http://schemas.microsoft.com/office/spreadsheetml/2009/9/main" uri="{504A1905-F514-4f6f-8877-14C23A59335A}">
      <x14:table altTextSummary="Listă Numelor angajațilo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ipuri_de_concedii" displayName="Tipuri_de_concedii" ref="B3:B7" totalsRowShown="0" dataCellStyle="Detalii tabel">
  <tableColumns count="1">
    <tableColumn id="1" xr3:uid="{00000000-0010-0000-0300-000001000000}" name="Lista de tipuri de concediu" dataCellStyle="Detalii tabel"/>
  </tableColumns>
  <tableStyleInfo name="Stil pentru Tabel înregistrare prezența" showFirstColumn="0" showLastColumn="0" showRowStripes="1" showColumnStripes="0"/>
  <extLst>
    <ext xmlns:x14="http://schemas.microsoft.com/office/spreadsheetml/2009/9/main" uri="{504A1905-F514-4f6f-8877-14C23A59335A}">
      <x14:table altTextSummary="Lista de tipuri de concediu - concediu medical, vacanță, pierderi familiale și alte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Sărbători_firmă" displayName="Sărbători_firmă" ref="B3:C9" totalsRowShown="0" dataDxfId="16">
  <tableColumns count="2">
    <tableColumn id="1" xr3:uid="{00000000-0010-0000-0400-000001000000}" name="Sărbători ale firmei" dataCellStyle="Date din tabel"/>
    <tableColumn id="2" xr3:uid="{00000000-0010-0000-0400-000002000000}" name="Descriere" dataCellStyle="Detalii tabel"/>
  </tableColumns>
  <tableStyleInfo name="Stil pentru Tabel înregistrare prezența" showFirstColumn="0" showLastColumn="0" showRowStripes="1" showColumnStripes="0"/>
  <extLst>
    <ext xmlns:x14="http://schemas.microsoft.com/office/spreadsheetml/2009/9/main" uri="{504A1905-F514-4f6f-8877-14C23A59335A}">
      <x14:table altTextSummary="Lista sărbătorilor de firmă cu descriere"/>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defaultRowHeight="16.5" x14ac:dyDescent="0.3"/>
  <cols>
    <col min="1" max="1" width="2.625" style="7" customWidth="1"/>
    <col min="2" max="2" width="22.625" style="7" customWidth="1"/>
    <col min="3" max="3" width="5.625" style="7" customWidth="1"/>
    <col min="4" max="5" width="6.125" style="7" customWidth="1"/>
    <col min="6" max="13" width="4.625" style="7" customWidth="1"/>
    <col min="14" max="14" width="6.25" style="7" customWidth="1"/>
    <col min="15" max="15" width="6" style="7" customWidth="1"/>
    <col min="16" max="16" width="5.875" style="7" customWidth="1"/>
    <col min="17" max="18" width="4.625" style="7" customWidth="1"/>
    <col min="19" max="19" width="5.75" style="7" customWidth="1"/>
    <col min="20" max="20" width="5.875" style="7" customWidth="1"/>
    <col min="21" max="21" width="5.75" style="7" customWidth="1"/>
    <col min="22" max="23" width="4.625" style="7" customWidth="1"/>
    <col min="24" max="24" width="6.125" style="7" customWidth="1"/>
    <col min="25" max="25" width="5.625" style="7" customWidth="1"/>
    <col min="26" max="26" width="5.75" style="7" customWidth="1"/>
    <col min="27" max="28" width="4.625" style="7" customWidth="1"/>
    <col min="29" max="29" width="5.875" style="7" customWidth="1"/>
    <col min="30" max="30" width="5.5" style="7" customWidth="1"/>
    <col min="31" max="31" width="5.375" style="7" customWidth="1"/>
    <col min="32" max="44" width="4.625" style="7" customWidth="1"/>
    <col min="45" max="45" width="2.625" style="7" customWidth="1"/>
    <col min="46" max="16384" width="9" style="7"/>
  </cols>
  <sheetData>
    <row r="1" spans="1:44" ht="39.950000000000003" customHeight="1" thickBot="1" x14ac:dyDescent="0.35">
      <c r="B1" s="8" t="s">
        <v>0</v>
      </c>
    </row>
    <row r="2" spans="1:44" ht="21.75" customHeight="1" thickTop="1" thickBot="1" x14ac:dyDescent="0.3">
      <c r="B2" s="9" t="s">
        <v>1</v>
      </c>
      <c r="C2" s="10" t="s">
        <v>17</v>
      </c>
      <c r="D2" s="10"/>
      <c r="E2" s="10"/>
      <c r="F2" s="10"/>
      <c r="G2" s="10"/>
      <c r="H2" s="10"/>
      <c r="I2" s="10"/>
      <c r="J2" s="11"/>
      <c r="U2" s="12"/>
      <c r="V2" s="12"/>
      <c r="W2" s="12"/>
      <c r="X2" s="12"/>
      <c r="Y2" s="12"/>
      <c r="Z2" s="12"/>
      <c r="AA2" s="12"/>
      <c r="AB2" s="12"/>
      <c r="AC2" s="13"/>
    </row>
    <row r="3" spans="1:44" ht="21.95" customHeight="1" thickTop="1" thickBot="1" x14ac:dyDescent="0.3">
      <c r="B3" s="9" t="s">
        <v>2</v>
      </c>
      <c r="C3" s="14">
        <f ca="1">YEAR(TODAY())</f>
        <v>2017</v>
      </c>
      <c r="D3" s="14"/>
      <c r="E3" s="14"/>
      <c r="F3" s="14"/>
      <c r="G3" s="14"/>
      <c r="H3" s="14"/>
      <c r="I3" s="14"/>
      <c r="J3" s="11"/>
      <c r="U3" s="12"/>
      <c r="V3" s="12"/>
      <c r="W3" s="12"/>
      <c r="X3" s="12"/>
      <c r="Y3" s="12"/>
      <c r="Z3" s="12"/>
      <c r="AA3" s="12"/>
      <c r="AB3" s="12"/>
      <c r="AC3" s="13"/>
    </row>
    <row r="4" spans="1:44" ht="15" customHeight="1" thickTop="1" x14ac:dyDescent="0.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3"/>
      <c r="AD4" s="13"/>
      <c r="AE4" s="13"/>
      <c r="AF4" s="13"/>
      <c r="AG4" s="13"/>
      <c r="AH4" s="13"/>
      <c r="AI4" s="13"/>
      <c r="AJ4" s="13"/>
      <c r="AK4" s="13"/>
      <c r="AL4" s="13"/>
      <c r="AM4" s="13"/>
      <c r="AN4" s="13"/>
      <c r="AO4" s="13"/>
      <c r="AP4" s="13"/>
      <c r="AQ4" s="13"/>
      <c r="AR4" s="13"/>
    </row>
    <row r="5" spans="1:44" x14ac:dyDescent="0.3">
      <c r="B5" s="7" t="s">
        <v>3</v>
      </c>
      <c r="C5" s="7" t="s">
        <v>57</v>
      </c>
      <c r="D5" s="7" t="s">
        <v>58</v>
      </c>
      <c r="E5" s="7" t="s">
        <v>19</v>
      </c>
      <c r="F5" s="7" t="s">
        <v>20</v>
      </c>
      <c r="G5" s="7" t="s">
        <v>59</v>
      </c>
      <c r="H5" s="7" t="s">
        <v>60</v>
      </c>
      <c r="I5" s="7" t="s">
        <v>61</v>
      </c>
      <c r="J5" s="7" t="s">
        <v>62</v>
      </c>
      <c r="K5" s="7" t="s">
        <v>66</v>
      </c>
      <c r="L5" s="7" t="s">
        <v>22</v>
      </c>
      <c r="M5" s="7" t="s">
        <v>23</v>
      </c>
      <c r="N5" s="7" t="s">
        <v>71</v>
      </c>
      <c r="O5" s="7" t="s">
        <v>75</v>
      </c>
      <c r="P5" s="7" t="s">
        <v>80</v>
      </c>
      <c r="Q5" s="7" t="s">
        <v>63</v>
      </c>
      <c r="R5" s="7" t="s">
        <v>67</v>
      </c>
      <c r="S5" s="7" t="s">
        <v>25</v>
      </c>
      <c r="T5" s="7" t="s">
        <v>27</v>
      </c>
      <c r="U5" s="7" t="s">
        <v>72</v>
      </c>
      <c r="V5" s="7" t="s">
        <v>76</v>
      </c>
      <c r="W5" s="7" t="s">
        <v>81</v>
      </c>
      <c r="X5" s="7" t="s">
        <v>85</v>
      </c>
      <c r="Y5" s="7" t="s">
        <v>68</v>
      </c>
      <c r="Z5" s="7" t="s">
        <v>29</v>
      </c>
      <c r="AA5" s="7" t="s">
        <v>30</v>
      </c>
      <c r="AB5" s="7" t="s">
        <v>73</v>
      </c>
      <c r="AC5" s="7" t="s">
        <v>77</v>
      </c>
      <c r="AD5" s="7" t="s">
        <v>82</v>
      </c>
      <c r="AE5" s="7" t="s">
        <v>64</v>
      </c>
      <c r="AF5" s="7" t="s">
        <v>69</v>
      </c>
      <c r="AG5" s="7" t="s">
        <v>32</v>
      </c>
      <c r="AH5" s="7" t="s">
        <v>33</v>
      </c>
      <c r="AI5" s="7" t="s">
        <v>74</v>
      </c>
      <c r="AJ5" s="7" t="s">
        <v>78</v>
      </c>
      <c r="AK5" s="7" t="s">
        <v>83</v>
      </c>
      <c r="AL5" s="7" t="s">
        <v>65</v>
      </c>
      <c r="AM5" s="7" t="s">
        <v>70</v>
      </c>
      <c r="AN5" s="7" t="s">
        <v>34</v>
      </c>
      <c r="AO5" s="7" t="s">
        <v>35</v>
      </c>
      <c r="AP5" s="7" t="s">
        <v>86</v>
      </c>
      <c r="AQ5" s="7" t="s">
        <v>79</v>
      </c>
      <c r="AR5" s="7" t="s">
        <v>84</v>
      </c>
    </row>
    <row r="6" spans="1:44" ht="18.75" customHeight="1" x14ac:dyDescent="0.3">
      <c r="B6" s="15" t="s">
        <v>4</v>
      </c>
      <c r="C6" s="16" t="str">
        <f t="shared" ref="C6:C17" ca="1" si="0">IFERROR(IF(TEXT(DATE(Calendar_An,ROW($A1),1),"ddd")=LEFT(C$5,3),DATE(Calendar_An,ROW($A1),1),""),"")</f>
        <v/>
      </c>
      <c r="D6" s="16" t="str">
        <f t="shared" ref="D6:I6" ca="1" si="1">IFERROR(IF(TEXT(DATE(Calendar_An,ROW($A1),1),"ddd")=LEFT(D$5,3),DATE(Calendar_An,ROW($A1),1),IF(C6&gt;=1,C6+1,"")),"")</f>
        <v/>
      </c>
      <c r="E6" s="16" t="str">
        <f t="shared" ca="1" si="1"/>
        <v/>
      </c>
      <c r="F6" s="16" t="str">
        <f t="shared" ca="1" si="1"/>
        <v/>
      </c>
      <c r="G6" s="16" t="str">
        <f t="shared" ref="G6:G17" ca="1" si="2">IFERROR(IF(TEXT(DATE(Calendar_An,ROW($A1),1),"ddd")=LEFT(G$5,3),DATE(Calendar_An,ROW($A1),1),IF(F6&gt;=1,F6+1,"")),"")</f>
        <v/>
      </c>
      <c r="H6" s="16" t="str">
        <f t="shared" ca="1" si="1"/>
        <v/>
      </c>
      <c r="I6" s="16" t="str">
        <f t="shared" ca="1" si="1"/>
        <v/>
      </c>
      <c r="J6" s="16" t="str">
        <f t="shared" ref="J6" ca="1" si="3">IFERROR(IF(I6&gt;=1,I6+1,""),"")</f>
        <v/>
      </c>
      <c r="K6" s="16" t="str">
        <f t="shared" ref="K6" ca="1" si="4">IFERROR(IF(J6&gt;=1,J6+1,""),"")</f>
        <v/>
      </c>
      <c r="L6" s="16" t="str">
        <f t="shared" ref="L6" ca="1" si="5">IFERROR(IF(K6&gt;=1,K6+1,""),"")</f>
        <v/>
      </c>
      <c r="M6" s="16" t="str">
        <f t="shared" ref="M6" ca="1" si="6">IFERROR(IF(L6&gt;=1,L6+1,""),"")</f>
        <v/>
      </c>
      <c r="N6" s="16" t="str">
        <f t="shared" ref="N6" ca="1" si="7">IFERROR(IF(M6&gt;=1,M6+1,""),"")</f>
        <v/>
      </c>
      <c r="O6" s="16" t="str">
        <f t="shared" ref="O6" ca="1" si="8">IFERROR(IF(N6&gt;=1,N6+1,""),"")</f>
        <v/>
      </c>
      <c r="P6" s="16" t="str">
        <f t="shared" ref="P6" ca="1" si="9">IFERROR(IF(O6&gt;=1,O6+1,""),"")</f>
        <v/>
      </c>
      <c r="Q6" s="16" t="str">
        <f t="shared" ref="Q6" ca="1" si="10">IFERROR(IF(P6&gt;=1,P6+1,""),"")</f>
        <v/>
      </c>
      <c r="R6" s="16" t="str">
        <f t="shared" ref="R6" ca="1" si="11">IFERROR(IF(Q6&gt;=1,Q6+1,""),"")</f>
        <v/>
      </c>
      <c r="S6" s="16" t="str">
        <f t="shared" ref="S6" ca="1" si="12">IFERROR(IF(R6&gt;=1,R6+1,""),"")</f>
        <v/>
      </c>
      <c r="T6" s="16" t="str">
        <f t="shared" ref="T6" ca="1" si="13">IFERROR(IF(S6&gt;=1,S6+1,""),"")</f>
        <v/>
      </c>
      <c r="U6" s="16" t="str">
        <f t="shared" ref="U6" ca="1" si="14">IFERROR(IF(T6&gt;=1,T6+1,""),"")</f>
        <v/>
      </c>
      <c r="V6" s="16" t="str">
        <f t="shared" ref="V6" ca="1" si="15">IFERROR(IF(U6&gt;=1,U6+1,""),"")</f>
        <v/>
      </c>
      <c r="W6" s="16" t="str">
        <f t="shared" ref="W6" ca="1" si="16">IFERROR(IF(V6&gt;=1,V6+1,""),"")</f>
        <v/>
      </c>
      <c r="X6" s="16" t="str">
        <f t="shared" ref="X6" ca="1" si="17">IFERROR(IF(W6&gt;=1,W6+1,""),"")</f>
        <v/>
      </c>
      <c r="Y6" s="16" t="str">
        <f t="shared" ref="Y6" ca="1" si="18">IFERROR(IF(X6&gt;=1,X6+1,""),"")</f>
        <v/>
      </c>
      <c r="Z6" s="16" t="str">
        <f t="shared" ref="Z6" ca="1" si="19">IFERROR(IF(Y6&gt;=1,Y6+1,""),"")</f>
        <v/>
      </c>
      <c r="AA6" s="16" t="str">
        <f t="shared" ref="AA6" ca="1" si="20">IFERROR(IF(Z6&gt;=1,Z6+1,""),"")</f>
        <v/>
      </c>
      <c r="AB6" s="16" t="str">
        <f t="shared" ref="AB6" ca="1" si="21">IFERROR(IF(AA6&gt;=1,AA6+1,""),"")</f>
        <v/>
      </c>
      <c r="AC6" s="16" t="str">
        <f t="shared" ref="AC6" ca="1" si="22">IFERROR(IF(AB6&gt;=1,AB6+1,""),"")</f>
        <v/>
      </c>
      <c r="AD6" s="16" t="str">
        <f t="shared" ref="AD6" ca="1" si="23">IFERROR(IF(AC6&gt;=1,AC6+1,""),"")</f>
        <v/>
      </c>
      <c r="AE6" s="16" t="str">
        <f t="shared" ref="AE6" ca="1" si="24">IFERROR(IF(AD6&gt;=1,AD6+1,""),"")</f>
        <v/>
      </c>
      <c r="AF6" s="16" t="str">
        <f t="shared" ref="AF6" ca="1" si="25">IFERROR(IF(AE6&gt;=1,AE6+1,""),"")</f>
        <v/>
      </c>
      <c r="AG6" s="16" t="str">
        <f t="shared" ref="AG6" ca="1" si="26">IFERROR(IF(AF6&gt;=1,AF6+1,""),"")</f>
        <v/>
      </c>
      <c r="AH6" s="16" t="str">
        <f t="shared" ref="AH6" ca="1" si="27">IFERROR(IF(AG6&gt;=1,AG6+1,""),"")</f>
        <v/>
      </c>
      <c r="AI6" s="16" t="str">
        <f t="shared" ref="AI6" ca="1" si="28">IFERROR(IF(AH6&gt;=1,AH6+1,""),"")</f>
        <v/>
      </c>
      <c r="AJ6" s="16" t="str">
        <f t="shared" ref="AJ6" ca="1" si="29">IFERROR(IF(AI6&gt;=1,AI6+1,""),"")</f>
        <v/>
      </c>
      <c r="AK6" s="16" t="str">
        <f t="shared" ref="AK6" ca="1" si="30">IFERROR(IF(AJ6&gt;=1,AJ6+1,""),"")</f>
        <v/>
      </c>
      <c r="AL6" s="16" t="str">
        <f t="shared" ref="AL6:AR6" ca="1" si="31">IFERROR(IF(AND(AK6&gt;=1,AK6+1&lt;=DATE(Calendar_An,ROW($A1)+1,0)),AK6+1,""),"")</f>
        <v/>
      </c>
      <c r="AM6" s="16" t="str">
        <f t="shared" ca="1" si="31"/>
        <v/>
      </c>
      <c r="AN6" s="16" t="str">
        <f t="shared" ca="1" si="31"/>
        <v/>
      </c>
      <c r="AO6" s="16" t="str">
        <f t="shared" ca="1" si="31"/>
        <v/>
      </c>
      <c r="AP6" s="16" t="str">
        <f t="shared" ca="1" si="31"/>
        <v/>
      </c>
      <c r="AQ6" s="16" t="str">
        <f t="shared" ca="1" si="31"/>
        <v/>
      </c>
      <c r="AR6" s="16" t="str">
        <f t="shared" ca="1" si="31"/>
        <v/>
      </c>
    </row>
    <row r="7" spans="1:44" ht="18.75" customHeight="1" x14ac:dyDescent="0.3">
      <c r="B7" s="15" t="s">
        <v>5</v>
      </c>
      <c r="C7" s="16" t="str">
        <f t="shared" ca="1" si="0"/>
        <v/>
      </c>
      <c r="D7" s="16" t="str">
        <f t="shared" ref="D7:D17" ca="1" si="32">IFERROR(IF(TEXT(DATE(Calendar_An,ROW($A2),1),"ddd")=LEFT(D$5,3),DATE(Calendar_An,ROW($A2),1),IF(C7&gt;=1,C7+1,"")),"")</f>
        <v/>
      </c>
      <c r="E7" s="16" t="str">
        <f t="shared" ref="E7:E17" ca="1" si="33">IFERROR(IF(TEXT(DATE(Calendar_An,ROW($A2),1),"ddd")=LEFT(E$5,3),DATE(Calendar_An,ROW($A2),1),IF(D7&gt;=1,D7+1,"")),"")</f>
        <v/>
      </c>
      <c r="F7" s="16" t="str">
        <f t="shared" ref="F7:F17" ca="1" si="34">IFERROR(IF(TEXT(DATE(Calendar_An,ROW($A2),1),"ddd")=LEFT(F$5,3),DATE(Calendar_An,ROW($A2),1),IF(E7&gt;=1,E7+1,"")),"")</f>
        <v/>
      </c>
      <c r="G7" s="16" t="str">
        <f t="shared" ca="1" si="2"/>
        <v/>
      </c>
      <c r="H7" s="16" t="str">
        <f t="shared" ref="H7:H17" ca="1" si="35">IFERROR(IF(TEXT(DATE(Calendar_An,ROW($A2),1),"ddd")=LEFT(H$5,3),DATE(Calendar_An,ROW($A2),1),IF(G7&gt;=1,G7+1,"")),"")</f>
        <v/>
      </c>
      <c r="I7" s="16" t="str">
        <f t="shared" ref="I7:I17" ca="1" si="36">IFERROR(IF(TEXT(DATE(Calendar_An,ROW($A2),1),"ddd")=LEFT(I$5,3),DATE(Calendar_An,ROW($A2),1),IF(H7&gt;=1,H7+1,"")),"")</f>
        <v/>
      </c>
      <c r="J7" s="16" t="str">
        <f t="shared" ref="J7:J17" ca="1" si="37">IFERROR(IF(I7&gt;=1,I7+1,""),"")</f>
        <v/>
      </c>
      <c r="K7" s="16" t="str">
        <f t="shared" ref="K7:K17" ca="1" si="38">IFERROR(IF(J7&gt;=1,J7+1,""),"")</f>
        <v/>
      </c>
      <c r="L7" s="16" t="str">
        <f t="shared" ref="L7:L17" ca="1" si="39">IFERROR(IF(K7&gt;=1,K7+1,""),"")</f>
        <v/>
      </c>
      <c r="M7" s="16" t="str">
        <f t="shared" ref="M7:M17" ca="1" si="40">IFERROR(IF(L7&gt;=1,L7+1,""),"")</f>
        <v/>
      </c>
      <c r="N7" s="16" t="str">
        <f t="shared" ref="N7:N17" ca="1" si="41">IFERROR(IF(M7&gt;=1,M7+1,""),"")</f>
        <v/>
      </c>
      <c r="O7" s="16" t="str">
        <f t="shared" ref="O7:O17" ca="1" si="42">IFERROR(IF(N7&gt;=1,N7+1,""),"")</f>
        <v/>
      </c>
      <c r="P7" s="16" t="str">
        <f t="shared" ref="P7:P17" ca="1" si="43">IFERROR(IF(O7&gt;=1,O7+1,""),"")</f>
        <v/>
      </c>
      <c r="Q7" s="16" t="str">
        <f t="shared" ref="Q7:Q17" ca="1" si="44">IFERROR(IF(P7&gt;=1,P7+1,""),"")</f>
        <v/>
      </c>
      <c r="R7" s="16" t="str">
        <f t="shared" ref="R7:R17" ca="1" si="45">IFERROR(IF(Q7&gt;=1,Q7+1,""),"")</f>
        <v/>
      </c>
      <c r="S7" s="16" t="str">
        <f t="shared" ref="S7:S17" ca="1" si="46">IFERROR(IF(R7&gt;=1,R7+1,""),"")</f>
        <v/>
      </c>
      <c r="T7" s="16" t="str">
        <f t="shared" ref="T7:T17" ca="1" si="47">IFERROR(IF(S7&gt;=1,S7+1,""),"")</f>
        <v/>
      </c>
      <c r="U7" s="16" t="str">
        <f t="shared" ref="U7:U17" ca="1" si="48">IFERROR(IF(T7&gt;=1,T7+1,""),"")</f>
        <v/>
      </c>
      <c r="V7" s="16" t="str">
        <f t="shared" ref="V7:V17" ca="1" si="49">IFERROR(IF(U7&gt;=1,U7+1,""),"")</f>
        <v/>
      </c>
      <c r="W7" s="16" t="str">
        <f t="shared" ref="W7:W17" ca="1" si="50">IFERROR(IF(V7&gt;=1,V7+1,""),"")</f>
        <v/>
      </c>
      <c r="X7" s="16" t="str">
        <f t="shared" ref="X7:X17" ca="1" si="51">IFERROR(IF(W7&gt;=1,W7+1,""),"")</f>
        <v/>
      </c>
      <c r="Y7" s="16" t="str">
        <f t="shared" ref="Y7:Y17" ca="1" si="52">IFERROR(IF(X7&gt;=1,X7+1,""),"")</f>
        <v/>
      </c>
      <c r="Z7" s="16" t="str">
        <f t="shared" ref="Z7:Z17" ca="1" si="53">IFERROR(IF(Y7&gt;=1,Y7+1,""),"")</f>
        <v/>
      </c>
      <c r="AA7" s="16" t="str">
        <f t="shared" ref="AA7:AA17" ca="1" si="54">IFERROR(IF(Z7&gt;=1,Z7+1,""),"")</f>
        <v/>
      </c>
      <c r="AB7" s="16" t="str">
        <f t="shared" ref="AB7:AB17" ca="1" si="55">IFERROR(IF(AA7&gt;=1,AA7+1,""),"")</f>
        <v/>
      </c>
      <c r="AC7" s="16" t="str">
        <f t="shared" ref="AC7:AC17" ca="1" si="56">IFERROR(IF(AB7&gt;=1,AB7+1,""),"")</f>
        <v/>
      </c>
      <c r="AD7" s="16" t="str">
        <f t="shared" ref="AD7:AD17" ca="1" si="57">IFERROR(IF(AC7&gt;=1,AC7+1,""),"")</f>
        <v/>
      </c>
      <c r="AE7" s="16" t="str">
        <f t="shared" ref="AE7:AE17" ca="1" si="58">IFERROR(IF(AD7&gt;=1,AD7+1,""),"")</f>
        <v/>
      </c>
      <c r="AF7" s="16" t="str">
        <f t="shared" ref="AF7:AF17" ca="1" si="59">IFERROR(IF(AE7&gt;=1,AE7+1,""),"")</f>
        <v/>
      </c>
      <c r="AG7" s="16" t="str">
        <f t="shared" ref="AG7:AG17" ca="1" si="60">IFERROR(IF(AF7&gt;=1,AF7+1,""),"")</f>
        <v/>
      </c>
      <c r="AH7" s="16" t="str">
        <f t="shared" ref="AH7:AH17" ca="1" si="61">IFERROR(IF(AG7&gt;=1,AG7+1,""),"")</f>
        <v/>
      </c>
      <c r="AI7" s="16" t="str">
        <f t="shared" ref="AI7:AI17" ca="1" si="62">IFERROR(IF(AH7&gt;=1,AH7+1,""),"")</f>
        <v/>
      </c>
      <c r="AJ7" s="16" t="str">
        <f t="shared" ref="AJ7:AJ17" ca="1" si="63">IFERROR(IF(AI7&gt;=1,AI7+1,""),"")</f>
        <v/>
      </c>
      <c r="AK7" s="16" t="str">
        <f t="shared" ref="AK7:AK17" ca="1" si="64">IFERROR(IF(AJ7&gt;=1,AJ7+1,""),"")</f>
        <v/>
      </c>
      <c r="AL7" s="16" t="str">
        <f t="shared" ref="AL7:AL17" ca="1" si="65">IFERROR(IF(AND(AK7&gt;=1,AK7+1&lt;=DATE(Calendar_An,ROW($A2)+1,0)),AK7+1,""),"")</f>
        <v/>
      </c>
      <c r="AM7" s="16" t="str">
        <f t="shared" ref="AM7:AM17" ca="1" si="66">IFERROR(IF(AND(AL7&gt;=1,AL7+1&lt;=DATE(Calendar_An,ROW($A2)+1,0)),AL7+1,""),"")</f>
        <v/>
      </c>
      <c r="AN7" s="16" t="str">
        <f t="shared" ref="AN7:AN17" ca="1" si="67">IFERROR(IF(AND(AM7&gt;=1,AM7+1&lt;=DATE(Calendar_An,ROW($A2)+1,0)),AM7+1,""),"")</f>
        <v/>
      </c>
      <c r="AO7" s="16" t="str">
        <f t="shared" ref="AO7:AO17" ca="1" si="68">IFERROR(IF(AND(AN7&gt;=1,AN7+1&lt;=DATE(Calendar_An,ROW($A2)+1,0)),AN7+1,""),"")</f>
        <v/>
      </c>
      <c r="AP7" s="16" t="str">
        <f t="shared" ref="AP7:AP17" ca="1" si="69">IFERROR(IF(AND(AO7&gt;=1,AO7+1&lt;=DATE(Calendar_An,ROW($A2)+1,0)),AO7+1,""),"")</f>
        <v/>
      </c>
      <c r="AQ7" s="16" t="str">
        <f t="shared" ref="AQ7:AQ17" ca="1" si="70">IFERROR(IF(AND(AP7&gt;=1,AP7+1&lt;=DATE(Calendar_An,ROW($A2)+1,0)),AP7+1,""),"")</f>
        <v/>
      </c>
      <c r="AR7" s="16" t="str">
        <f t="shared" ref="AR7:AR17" ca="1" si="71">IFERROR(IF(AND(AQ7&gt;=1,AQ7+1&lt;=DATE(Calendar_An,ROW($A2)+1,0)),AQ7+1,""),"")</f>
        <v/>
      </c>
    </row>
    <row r="8" spans="1:44" ht="18.75" customHeight="1" x14ac:dyDescent="0.3">
      <c r="A8" s="17"/>
      <c r="B8" s="15" t="s">
        <v>6</v>
      </c>
      <c r="C8" s="16" t="str">
        <f t="shared" ca="1" si="0"/>
        <v/>
      </c>
      <c r="D8" s="16" t="str">
        <f t="shared" ca="1" si="32"/>
        <v/>
      </c>
      <c r="E8" s="16" t="str">
        <f t="shared" ca="1" si="33"/>
        <v/>
      </c>
      <c r="F8" s="16" t="str">
        <f t="shared" ca="1" si="34"/>
        <v/>
      </c>
      <c r="G8" s="16" t="str">
        <f t="shared" ca="1" si="2"/>
        <v/>
      </c>
      <c r="H8" s="16" t="str">
        <f t="shared" ca="1" si="35"/>
        <v/>
      </c>
      <c r="I8" s="16" t="str">
        <f t="shared" ca="1" si="36"/>
        <v/>
      </c>
      <c r="J8" s="16" t="str">
        <f t="shared" ca="1" si="37"/>
        <v/>
      </c>
      <c r="K8" s="16" t="str">
        <f t="shared" ca="1" si="38"/>
        <v/>
      </c>
      <c r="L8" s="16" t="str">
        <f t="shared" ca="1" si="39"/>
        <v/>
      </c>
      <c r="M8" s="16" t="str">
        <f t="shared" ca="1" si="40"/>
        <v/>
      </c>
      <c r="N8" s="16" t="str">
        <f t="shared" ca="1" si="41"/>
        <v/>
      </c>
      <c r="O8" s="16" t="str">
        <f t="shared" ca="1" si="42"/>
        <v/>
      </c>
      <c r="P8" s="16" t="str">
        <f t="shared" ca="1" si="43"/>
        <v/>
      </c>
      <c r="Q8" s="16" t="str">
        <f t="shared" ca="1" si="44"/>
        <v/>
      </c>
      <c r="R8" s="16" t="str">
        <f t="shared" ca="1" si="45"/>
        <v/>
      </c>
      <c r="S8" s="16" t="str">
        <f t="shared" ca="1" si="46"/>
        <v/>
      </c>
      <c r="T8" s="16" t="str">
        <f t="shared" ca="1" si="47"/>
        <v/>
      </c>
      <c r="U8" s="16" t="str">
        <f t="shared" ca="1" si="48"/>
        <v/>
      </c>
      <c r="V8" s="16" t="str">
        <f t="shared" ca="1" si="49"/>
        <v/>
      </c>
      <c r="W8" s="16" t="str">
        <f t="shared" ca="1" si="50"/>
        <v/>
      </c>
      <c r="X8" s="16" t="str">
        <f t="shared" ca="1" si="51"/>
        <v/>
      </c>
      <c r="Y8" s="16" t="str">
        <f t="shared" ca="1" si="52"/>
        <v/>
      </c>
      <c r="Z8" s="16" t="str">
        <f t="shared" ca="1" si="53"/>
        <v/>
      </c>
      <c r="AA8" s="16" t="str">
        <f t="shared" ca="1" si="54"/>
        <v/>
      </c>
      <c r="AB8" s="16" t="str">
        <f t="shared" ca="1" si="55"/>
        <v/>
      </c>
      <c r="AC8" s="16" t="str">
        <f t="shared" ca="1" si="56"/>
        <v/>
      </c>
      <c r="AD8" s="16" t="str">
        <f t="shared" ca="1" si="57"/>
        <v/>
      </c>
      <c r="AE8" s="16" t="str">
        <f t="shared" ca="1" si="58"/>
        <v/>
      </c>
      <c r="AF8" s="16" t="str">
        <f t="shared" ca="1" si="59"/>
        <v/>
      </c>
      <c r="AG8" s="16" t="str">
        <f t="shared" ca="1" si="60"/>
        <v/>
      </c>
      <c r="AH8" s="16" t="str">
        <f t="shared" ca="1" si="61"/>
        <v/>
      </c>
      <c r="AI8" s="16" t="str">
        <f t="shared" ca="1" si="62"/>
        <v/>
      </c>
      <c r="AJ8" s="16" t="str">
        <f t="shared" ca="1" si="63"/>
        <v/>
      </c>
      <c r="AK8" s="16" t="str">
        <f t="shared" ca="1" si="64"/>
        <v/>
      </c>
      <c r="AL8" s="16" t="str">
        <f t="shared" ca="1" si="65"/>
        <v/>
      </c>
      <c r="AM8" s="16" t="str">
        <f t="shared" ca="1" si="66"/>
        <v/>
      </c>
      <c r="AN8" s="16" t="str">
        <f t="shared" ca="1" si="67"/>
        <v/>
      </c>
      <c r="AO8" s="16" t="str">
        <f t="shared" ca="1" si="68"/>
        <v/>
      </c>
      <c r="AP8" s="16" t="str">
        <f t="shared" ca="1" si="69"/>
        <v/>
      </c>
      <c r="AQ8" s="16" t="str">
        <f t="shared" ca="1" si="70"/>
        <v/>
      </c>
      <c r="AR8" s="16" t="str">
        <f t="shared" ca="1" si="71"/>
        <v/>
      </c>
    </row>
    <row r="9" spans="1:44" ht="18.75" customHeight="1" x14ac:dyDescent="0.3">
      <c r="B9" s="15" t="s">
        <v>7</v>
      </c>
      <c r="C9" s="16" t="str">
        <f t="shared" ca="1" si="0"/>
        <v/>
      </c>
      <c r="D9" s="16" t="str">
        <f t="shared" ca="1" si="32"/>
        <v/>
      </c>
      <c r="E9" s="16" t="str">
        <f t="shared" ca="1" si="33"/>
        <v/>
      </c>
      <c r="F9" s="16" t="str">
        <f t="shared" ca="1" si="34"/>
        <v/>
      </c>
      <c r="G9" s="16" t="str">
        <f t="shared" ca="1" si="2"/>
        <v/>
      </c>
      <c r="H9" s="16" t="str">
        <f t="shared" ca="1" si="35"/>
        <v/>
      </c>
      <c r="I9" s="16" t="str">
        <f t="shared" ca="1" si="36"/>
        <v/>
      </c>
      <c r="J9" s="16" t="str">
        <f t="shared" ca="1" si="37"/>
        <v/>
      </c>
      <c r="K9" s="16" t="str">
        <f t="shared" ca="1" si="38"/>
        <v/>
      </c>
      <c r="L9" s="16" t="str">
        <f t="shared" ca="1" si="39"/>
        <v/>
      </c>
      <c r="M9" s="16" t="str">
        <f t="shared" ca="1" si="40"/>
        <v/>
      </c>
      <c r="N9" s="16" t="str">
        <f t="shared" ca="1" si="41"/>
        <v/>
      </c>
      <c r="O9" s="16" t="str">
        <f t="shared" ca="1" si="42"/>
        <v/>
      </c>
      <c r="P9" s="16" t="str">
        <f t="shared" ca="1" si="43"/>
        <v/>
      </c>
      <c r="Q9" s="16" t="str">
        <f t="shared" ca="1" si="44"/>
        <v/>
      </c>
      <c r="R9" s="16" t="str">
        <f t="shared" ca="1" si="45"/>
        <v/>
      </c>
      <c r="S9" s="16" t="str">
        <f t="shared" ca="1" si="46"/>
        <v/>
      </c>
      <c r="T9" s="16" t="str">
        <f t="shared" ca="1" si="47"/>
        <v/>
      </c>
      <c r="U9" s="16" t="str">
        <f t="shared" ca="1" si="48"/>
        <v/>
      </c>
      <c r="V9" s="16" t="str">
        <f t="shared" ca="1" si="49"/>
        <v/>
      </c>
      <c r="W9" s="16" t="str">
        <f t="shared" ca="1" si="50"/>
        <v/>
      </c>
      <c r="X9" s="16" t="str">
        <f t="shared" ca="1" si="51"/>
        <v/>
      </c>
      <c r="Y9" s="16" t="str">
        <f t="shared" ca="1" si="52"/>
        <v/>
      </c>
      <c r="Z9" s="16" t="str">
        <f t="shared" ca="1" si="53"/>
        <v/>
      </c>
      <c r="AA9" s="16" t="str">
        <f t="shared" ca="1" si="54"/>
        <v/>
      </c>
      <c r="AB9" s="16" t="str">
        <f t="shared" ca="1" si="55"/>
        <v/>
      </c>
      <c r="AC9" s="16" t="str">
        <f t="shared" ca="1" si="56"/>
        <v/>
      </c>
      <c r="AD9" s="16" t="str">
        <f t="shared" ca="1" si="57"/>
        <v/>
      </c>
      <c r="AE9" s="16" t="str">
        <f t="shared" ca="1" si="58"/>
        <v/>
      </c>
      <c r="AF9" s="16" t="str">
        <f t="shared" ca="1" si="59"/>
        <v/>
      </c>
      <c r="AG9" s="16" t="str">
        <f t="shared" ca="1" si="60"/>
        <v/>
      </c>
      <c r="AH9" s="16" t="str">
        <f t="shared" ca="1" si="61"/>
        <v/>
      </c>
      <c r="AI9" s="16" t="str">
        <f t="shared" ca="1" si="62"/>
        <v/>
      </c>
      <c r="AJ9" s="16" t="str">
        <f t="shared" ca="1" si="63"/>
        <v/>
      </c>
      <c r="AK9" s="16" t="str">
        <f t="shared" ca="1" si="64"/>
        <v/>
      </c>
      <c r="AL9" s="16" t="str">
        <f t="shared" ca="1" si="65"/>
        <v/>
      </c>
      <c r="AM9" s="16" t="str">
        <f t="shared" ca="1" si="66"/>
        <v/>
      </c>
      <c r="AN9" s="16" t="str">
        <f t="shared" ca="1" si="67"/>
        <v/>
      </c>
      <c r="AO9" s="16" t="str">
        <f t="shared" ca="1" si="68"/>
        <v/>
      </c>
      <c r="AP9" s="16" t="str">
        <f t="shared" ca="1" si="69"/>
        <v/>
      </c>
      <c r="AQ9" s="16" t="str">
        <f t="shared" ca="1" si="70"/>
        <v/>
      </c>
      <c r="AR9" s="16" t="str">
        <f t="shared" ca="1" si="71"/>
        <v/>
      </c>
    </row>
    <row r="10" spans="1:44" ht="18.75" customHeight="1" x14ac:dyDescent="0.3">
      <c r="B10" s="15" t="s">
        <v>8</v>
      </c>
      <c r="C10" s="16" t="str">
        <f t="shared" ca="1" si="0"/>
        <v/>
      </c>
      <c r="D10" s="16" t="str">
        <f t="shared" ca="1" si="32"/>
        <v/>
      </c>
      <c r="E10" s="16" t="str">
        <f t="shared" ca="1" si="33"/>
        <v/>
      </c>
      <c r="F10" s="16" t="str">
        <f t="shared" ca="1" si="34"/>
        <v/>
      </c>
      <c r="G10" s="16" t="str">
        <f t="shared" ca="1" si="2"/>
        <v/>
      </c>
      <c r="H10" s="16" t="str">
        <f t="shared" ca="1" si="35"/>
        <v/>
      </c>
      <c r="I10" s="16" t="str">
        <f t="shared" ca="1" si="36"/>
        <v/>
      </c>
      <c r="J10" s="16" t="str">
        <f t="shared" ca="1" si="37"/>
        <v/>
      </c>
      <c r="K10" s="16" t="str">
        <f t="shared" ca="1" si="38"/>
        <v/>
      </c>
      <c r="L10" s="16" t="str">
        <f t="shared" ca="1" si="39"/>
        <v/>
      </c>
      <c r="M10" s="16" t="str">
        <f t="shared" ca="1" si="40"/>
        <v/>
      </c>
      <c r="N10" s="16" t="str">
        <f t="shared" ca="1" si="41"/>
        <v/>
      </c>
      <c r="O10" s="16" t="str">
        <f t="shared" ca="1" si="42"/>
        <v/>
      </c>
      <c r="P10" s="16" t="str">
        <f t="shared" ca="1" si="43"/>
        <v/>
      </c>
      <c r="Q10" s="16" t="str">
        <f t="shared" ca="1" si="44"/>
        <v/>
      </c>
      <c r="R10" s="16" t="str">
        <f t="shared" ca="1" si="45"/>
        <v/>
      </c>
      <c r="S10" s="16" t="str">
        <f t="shared" ca="1" si="46"/>
        <v/>
      </c>
      <c r="T10" s="16" t="str">
        <f t="shared" ca="1" si="47"/>
        <v/>
      </c>
      <c r="U10" s="16" t="str">
        <f t="shared" ca="1" si="48"/>
        <v/>
      </c>
      <c r="V10" s="16" t="str">
        <f t="shared" ca="1" si="49"/>
        <v/>
      </c>
      <c r="W10" s="16" t="str">
        <f t="shared" ca="1" si="50"/>
        <v/>
      </c>
      <c r="X10" s="16" t="str">
        <f t="shared" ca="1" si="51"/>
        <v/>
      </c>
      <c r="Y10" s="16" t="str">
        <f t="shared" ca="1" si="52"/>
        <v/>
      </c>
      <c r="Z10" s="16" t="str">
        <f t="shared" ca="1" si="53"/>
        <v/>
      </c>
      <c r="AA10" s="16" t="str">
        <f t="shared" ca="1" si="54"/>
        <v/>
      </c>
      <c r="AB10" s="16" t="str">
        <f t="shared" ca="1" si="55"/>
        <v/>
      </c>
      <c r="AC10" s="16" t="str">
        <f t="shared" ca="1" si="56"/>
        <v/>
      </c>
      <c r="AD10" s="16" t="str">
        <f t="shared" ca="1" si="57"/>
        <v/>
      </c>
      <c r="AE10" s="16" t="str">
        <f t="shared" ca="1" si="58"/>
        <v/>
      </c>
      <c r="AF10" s="16" t="str">
        <f t="shared" ca="1" si="59"/>
        <v/>
      </c>
      <c r="AG10" s="16" t="str">
        <f t="shared" ca="1" si="60"/>
        <v/>
      </c>
      <c r="AH10" s="16" t="str">
        <f t="shared" ca="1" si="61"/>
        <v/>
      </c>
      <c r="AI10" s="16" t="str">
        <f t="shared" ca="1" si="62"/>
        <v/>
      </c>
      <c r="AJ10" s="16" t="str">
        <f t="shared" ca="1" si="63"/>
        <v/>
      </c>
      <c r="AK10" s="16" t="str">
        <f t="shared" ca="1" si="64"/>
        <v/>
      </c>
      <c r="AL10" s="16" t="str">
        <f t="shared" ca="1" si="65"/>
        <v/>
      </c>
      <c r="AM10" s="16" t="str">
        <f t="shared" ca="1" si="66"/>
        <v/>
      </c>
      <c r="AN10" s="16" t="str">
        <f t="shared" ca="1" si="67"/>
        <v/>
      </c>
      <c r="AO10" s="16" t="str">
        <f t="shared" ca="1" si="68"/>
        <v/>
      </c>
      <c r="AP10" s="16" t="str">
        <f t="shared" ca="1" si="69"/>
        <v/>
      </c>
      <c r="AQ10" s="16" t="str">
        <f t="shared" ca="1" si="70"/>
        <v/>
      </c>
      <c r="AR10" s="16" t="str">
        <f t="shared" ca="1" si="71"/>
        <v/>
      </c>
    </row>
    <row r="11" spans="1:44" ht="18.75" customHeight="1" x14ac:dyDescent="0.3">
      <c r="B11" s="15" t="s">
        <v>9</v>
      </c>
      <c r="C11" s="16" t="str">
        <f t="shared" ca="1" si="0"/>
        <v/>
      </c>
      <c r="D11" s="16" t="str">
        <f t="shared" ca="1" si="32"/>
        <v/>
      </c>
      <c r="E11" s="16" t="str">
        <f t="shared" ca="1" si="33"/>
        <v/>
      </c>
      <c r="F11" s="16" t="str">
        <f t="shared" ca="1" si="34"/>
        <v/>
      </c>
      <c r="G11" s="16" t="str">
        <f t="shared" ca="1" si="2"/>
        <v/>
      </c>
      <c r="H11" s="16" t="str">
        <f t="shared" ca="1" si="35"/>
        <v/>
      </c>
      <c r="I11" s="16" t="str">
        <f t="shared" ca="1" si="36"/>
        <v/>
      </c>
      <c r="J11" s="16" t="str">
        <f t="shared" ca="1" si="37"/>
        <v/>
      </c>
      <c r="K11" s="16" t="str">
        <f t="shared" ca="1" si="38"/>
        <v/>
      </c>
      <c r="L11" s="16" t="str">
        <f t="shared" ca="1" si="39"/>
        <v/>
      </c>
      <c r="M11" s="16" t="str">
        <f t="shared" ca="1" si="40"/>
        <v/>
      </c>
      <c r="N11" s="16" t="str">
        <f t="shared" ca="1" si="41"/>
        <v/>
      </c>
      <c r="O11" s="16" t="str">
        <f t="shared" ca="1" si="42"/>
        <v/>
      </c>
      <c r="P11" s="16" t="str">
        <f t="shared" ca="1" si="43"/>
        <v/>
      </c>
      <c r="Q11" s="16" t="str">
        <f t="shared" ca="1" si="44"/>
        <v/>
      </c>
      <c r="R11" s="16" t="str">
        <f t="shared" ca="1" si="45"/>
        <v/>
      </c>
      <c r="S11" s="16" t="str">
        <f t="shared" ca="1" si="46"/>
        <v/>
      </c>
      <c r="T11" s="16" t="str">
        <f t="shared" ca="1" si="47"/>
        <v/>
      </c>
      <c r="U11" s="16" t="str">
        <f t="shared" ca="1" si="48"/>
        <v/>
      </c>
      <c r="V11" s="16" t="str">
        <f t="shared" ca="1" si="49"/>
        <v/>
      </c>
      <c r="W11" s="16" t="str">
        <f t="shared" ca="1" si="50"/>
        <v/>
      </c>
      <c r="X11" s="16" t="str">
        <f t="shared" ca="1" si="51"/>
        <v/>
      </c>
      <c r="Y11" s="16" t="str">
        <f t="shared" ca="1" si="52"/>
        <v/>
      </c>
      <c r="Z11" s="16" t="str">
        <f t="shared" ca="1" si="53"/>
        <v/>
      </c>
      <c r="AA11" s="16" t="str">
        <f t="shared" ca="1" si="54"/>
        <v/>
      </c>
      <c r="AB11" s="16" t="str">
        <f t="shared" ca="1" si="55"/>
        <v/>
      </c>
      <c r="AC11" s="16" t="str">
        <f t="shared" ca="1" si="56"/>
        <v/>
      </c>
      <c r="AD11" s="16" t="str">
        <f t="shared" ca="1" si="57"/>
        <v/>
      </c>
      <c r="AE11" s="16" t="str">
        <f t="shared" ca="1" si="58"/>
        <v/>
      </c>
      <c r="AF11" s="16" t="str">
        <f t="shared" ca="1" si="59"/>
        <v/>
      </c>
      <c r="AG11" s="16" t="str">
        <f t="shared" ca="1" si="60"/>
        <v/>
      </c>
      <c r="AH11" s="16" t="str">
        <f t="shared" ca="1" si="61"/>
        <v/>
      </c>
      <c r="AI11" s="16" t="str">
        <f t="shared" ca="1" si="62"/>
        <v/>
      </c>
      <c r="AJ11" s="16" t="str">
        <f t="shared" ca="1" si="63"/>
        <v/>
      </c>
      <c r="AK11" s="16" t="str">
        <f t="shared" ca="1" si="64"/>
        <v/>
      </c>
      <c r="AL11" s="16" t="str">
        <f t="shared" ca="1" si="65"/>
        <v/>
      </c>
      <c r="AM11" s="16" t="str">
        <f t="shared" ca="1" si="66"/>
        <v/>
      </c>
      <c r="AN11" s="16" t="str">
        <f t="shared" ca="1" si="67"/>
        <v/>
      </c>
      <c r="AO11" s="16" t="str">
        <f t="shared" ca="1" si="68"/>
        <v/>
      </c>
      <c r="AP11" s="16" t="str">
        <f t="shared" ca="1" si="69"/>
        <v/>
      </c>
      <c r="AQ11" s="16" t="str">
        <f t="shared" ca="1" si="70"/>
        <v/>
      </c>
      <c r="AR11" s="16" t="str">
        <f t="shared" ca="1" si="71"/>
        <v/>
      </c>
    </row>
    <row r="12" spans="1:44" ht="18.75" customHeight="1" x14ac:dyDescent="0.3">
      <c r="B12" s="15" t="s">
        <v>10</v>
      </c>
      <c r="C12" s="16" t="str">
        <f t="shared" ca="1" si="0"/>
        <v/>
      </c>
      <c r="D12" s="16" t="str">
        <f t="shared" ca="1" si="32"/>
        <v/>
      </c>
      <c r="E12" s="16" t="str">
        <f t="shared" ca="1" si="33"/>
        <v/>
      </c>
      <c r="F12" s="16" t="str">
        <f t="shared" ca="1" si="34"/>
        <v/>
      </c>
      <c r="G12" s="16" t="str">
        <f t="shared" ca="1" si="2"/>
        <v/>
      </c>
      <c r="H12" s="16" t="str">
        <f t="shared" ca="1" si="35"/>
        <v/>
      </c>
      <c r="I12" s="16" t="str">
        <f t="shared" ca="1" si="36"/>
        <v/>
      </c>
      <c r="J12" s="16" t="str">
        <f t="shared" ca="1" si="37"/>
        <v/>
      </c>
      <c r="K12" s="16" t="str">
        <f t="shared" ca="1" si="38"/>
        <v/>
      </c>
      <c r="L12" s="16" t="str">
        <f t="shared" ca="1" si="39"/>
        <v/>
      </c>
      <c r="M12" s="16" t="str">
        <f t="shared" ca="1" si="40"/>
        <v/>
      </c>
      <c r="N12" s="16" t="str">
        <f t="shared" ca="1" si="41"/>
        <v/>
      </c>
      <c r="O12" s="16" t="str">
        <f t="shared" ca="1" si="42"/>
        <v/>
      </c>
      <c r="P12" s="16" t="str">
        <f t="shared" ca="1" si="43"/>
        <v/>
      </c>
      <c r="Q12" s="16" t="str">
        <f t="shared" ca="1" si="44"/>
        <v/>
      </c>
      <c r="R12" s="16" t="str">
        <f t="shared" ca="1" si="45"/>
        <v/>
      </c>
      <c r="S12" s="16" t="str">
        <f t="shared" ca="1" si="46"/>
        <v/>
      </c>
      <c r="T12" s="16" t="str">
        <f t="shared" ca="1" si="47"/>
        <v/>
      </c>
      <c r="U12" s="16" t="str">
        <f t="shared" ca="1" si="48"/>
        <v/>
      </c>
      <c r="V12" s="16" t="str">
        <f t="shared" ca="1" si="49"/>
        <v/>
      </c>
      <c r="W12" s="16" t="str">
        <f t="shared" ca="1" si="50"/>
        <v/>
      </c>
      <c r="X12" s="16" t="str">
        <f t="shared" ca="1" si="51"/>
        <v/>
      </c>
      <c r="Y12" s="16" t="str">
        <f t="shared" ca="1" si="52"/>
        <v/>
      </c>
      <c r="Z12" s="16" t="str">
        <f t="shared" ca="1" si="53"/>
        <v/>
      </c>
      <c r="AA12" s="16" t="str">
        <f t="shared" ca="1" si="54"/>
        <v/>
      </c>
      <c r="AB12" s="16" t="str">
        <f t="shared" ca="1" si="55"/>
        <v/>
      </c>
      <c r="AC12" s="16" t="str">
        <f t="shared" ca="1" si="56"/>
        <v/>
      </c>
      <c r="AD12" s="16" t="str">
        <f t="shared" ca="1" si="57"/>
        <v/>
      </c>
      <c r="AE12" s="16" t="str">
        <f t="shared" ca="1" si="58"/>
        <v/>
      </c>
      <c r="AF12" s="16" t="str">
        <f t="shared" ca="1" si="59"/>
        <v/>
      </c>
      <c r="AG12" s="16" t="str">
        <f t="shared" ca="1" si="60"/>
        <v/>
      </c>
      <c r="AH12" s="16" t="str">
        <f t="shared" ca="1" si="61"/>
        <v/>
      </c>
      <c r="AI12" s="16" t="str">
        <f t="shared" ca="1" si="62"/>
        <v/>
      </c>
      <c r="AJ12" s="16" t="str">
        <f t="shared" ca="1" si="63"/>
        <v/>
      </c>
      <c r="AK12" s="16" t="str">
        <f t="shared" ca="1" si="64"/>
        <v/>
      </c>
      <c r="AL12" s="16" t="str">
        <f t="shared" ca="1" si="65"/>
        <v/>
      </c>
      <c r="AM12" s="16" t="str">
        <f t="shared" ca="1" si="66"/>
        <v/>
      </c>
      <c r="AN12" s="16" t="str">
        <f t="shared" ca="1" si="67"/>
        <v/>
      </c>
      <c r="AO12" s="16" t="str">
        <f t="shared" ca="1" si="68"/>
        <v/>
      </c>
      <c r="AP12" s="16" t="str">
        <f t="shared" ca="1" si="69"/>
        <v/>
      </c>
      <c r="AQ12" s="16" t="str">
        <f t="shared" ca="1" si="70"/>
        <v/>
      </c>
      <c r="AR12" s="16" t="str">
        <f t="shared" ca="1" si="71"/>
        <v/>
      </c>
    </row>
    <row r="13" spans="1:44" ht="18.75" customHeight="1" x14ac:dyDescent="0.3">
      <c r="B13" s="15" t="s">
        <v>11</v>
      </c>
      <c r="C13" s="16" t="str">
        <f t="shared" ca="1" si="0"/>
        <v/>
      </c>
      <c r="D13" s="16" t="str">
        <f t="shared" ca="1" si="32"/>
        <v/>
      </c>
      <c r="E13" s="16" t="str">
        <f t="shared" ca="1" si="33"/>
        <v/>
      </c>
      <c r="F13" s="16" t="str">
        <f t="shared" ca="1" si="34"/>
        <v/>
      </c>
      <c r="G13" s="16" t="str">
        <f t="shared" ca="1" si="2"/>
        <v/>
      </c>
      <c r="H13" s="16" t="str">
        <f t="shared" ca="1" si="35"/>
        <v/>
      </c>
      <c r="I13" s="16" t="str">
        <f t="shared" ca="1" si="36"/>
        <v/>
      </c>
      <c r="J13" s="16" t="str">
        <f t="shared" ca="1" si="37"/>
        <v/>
      </c>
      <c r="K13" s="16" t="str">
        <f t="shared" ca="1" si="38"/>
        <v/>
      </c>
      <c r="L13" s="16" t="str">
        <f t="shared" ca="1" si="39"/>
        <v/>
      </c>
      <c r="M13" s="16" t="str">
        <f t="shared" ca="1" si="40"/>
        <v/>
      </c>
      <c r="N13" s="16" t="str">
        <f t="shared" ca="1" si="41"/>
        <v/>
      </c>
      <c r="O13" s="16" t="str">
        <f t="shared" ca="1" si="42"/>
        <v/>
      </c>
      <c r="P13" s="16" t="str">
        <f t="shared" ca="1" si="43"/>
        <v/>
      </c>
      <c r="Q13" s="16" t="str">
        <f t="shared" ca="1" si="44"/>
        <v/>
      </c>
      <c r="R13" s="16" t="str">
        <f t="shared" ca="1" si="45"/>
        <v/>
      </c>
      <c r="S13" s="16" t="str">
        <f t="shared" ca="1" si="46"/>
        <v/>
      </c>
      <c r="T13" s="16" t="str">
        <f t="shared" ca="1" si="47"/>
        <v/>
      </c>
      <c r="U13" s="16" t="str">
        <f t="shared" ca="1" si="48"/>
        <v/>
      </c>
      <c r="V13" s="16" t="str">
        <f t="shared" ca="1" si="49"/>
        <v/>
      </c>
      <c r="W13" s="16" t="str">
        <f t="shared" ca="1" si="50"/>
        <v/>
      </c>
      <c r="X13" s="16" t="str">
        <f t="shared" ca="1" si="51"/>
        <v/>
      </c>
      <c r="Y13" s="16" t="str">
        <f t="shared" ca="1" si="52"/>
        <v/>
      </c>
      <c r="Z13" s="16" t="str">
        <f t="shared" ca="1" si="53"/>
        <v/>
      </c>
      <c r="AA13" s="16" t="str">
        <f t="shared" ca="1" si="54"/>
        <v/>
      </c>
      <c r="AB13" s="16" t="str">
        <f t="shared" ca="1" si="55"/>
        <v/>
      </c>
      <c r="AC13" s="16" t="str">
        <f t="shared" ca="1" si="56"/>
        <v/>
      </c>
      <c r="AD13" s="16" t="str">
        <f t="shared" ca="1" si="57"/>
        <v/>
      </c>
      <c r="AE13" s="16" t="str">
        <f t="shared" ca="1" si="58"/>
        <v/>
      </c>
      <c r="AF13" s="16" t="str">
        <f t="shared" ca="1" si="59"/>
        <v/>
      </c>
      <c r="AG13" s="16" t="str">
        <f t="shared" ca="1" si="60"/>
        <v/>
      </c>
      <c r="AH13" s="16" t="str">
        <f t="shared" ca="1" si="61"/>
        <v/>
      </c>
      <c r="AI13" s="16" t="str">
        <f t="shared" ca="1" si="62"/>
        <v/>
      </c>
      <c r="AJ13" s="16" t="str">
        <f t="shared" ca="1" si="63"/>
        <v/>
      </c>
      <c r="AK13" s="16" t="str">
        <f t="shared" ca="1" si="64"/>
        <v/>
      </c>
      <c r="AL13" s="16" t="str">
        <f t="shared" ca="1" si="65"/>
        <v/>
      </c>
      <c r="AM13" s="16" t="str">
        <f t="shared" ca="1" si="66"/>
        <v/>
      </c>
      <c r="AN13" s="16" t="str">
        <f t="shared" ca="1" si="67"/>
        <v/>
      </c>
      <c r="AO13" s="16" t="str">
        <f t="shared" ca="1" si="68"/>
        <v/>
      </c>
      <c r="AP13" s="16" t="str">
        <f t="shared" ca="1" si="69"/>
        <v/>
      </c>
      <c r="AQ13" s="16" t="str">
        <f t="shared" ca="1" si="70"/>
        <v/>
      </c>
      <c r="AR13" s="16" t="str">
        <f t="shared" ca="1" si="71"/>
        <v/>
      </c>
    </row>
    <row r="14" spans="1:44" ht="18.75" customHeight="1" x14ac:dyDescent="0.3">
      <c r="B14" s="15" t="s">
        <v>12</v>
      </c>
      <c r="C14" s="16" t="str">
        <f t="shared" ca="1" si="0"/>
        <v/>
      </c>
      <c r="D14" s="16" t="str">
        <f t="shared" ca="1" si="32"/>
        <v/>
      </c>
      <c r="E14" s="16" t="str">
        <f t="shared" ca="1" si="33"/>
        <v/>
      </c>
      <c r="F14" s="16" t="str">
        <f t="shared" ca="1" si="34"/>
        <v/>
      </c>
      <c r="G14" s="16" t="str">
        <f t="shared" ca="1" si="2"/>
        <v/>
      </c>
      <c r="H14" s="16" t="str">
        <f t="shared" ca="1" si="35"/>
        <v/>
      </c>
      <c r="I14" s="16" t="str">
        <f t="shared" ca="1" si="36"/>
        <v/>
      </c>
      <c r="J14" s="16" t="str">
        <f t="shared" ca="1" si="37"/>
        <v/>
      </c>
      <c r="K14" s="16" t="str">
        <f t="shared" ca="1" si="38"/>
        <v/>
      </c>
      <c r="L14" s="16" t="str">
        <f t="shared" ca="1" si="39"/>
        <v/>
      </c>
      <c r="M14" s="16" t="str">
        <f t="shared" ca="1" si="40"/>
        <v/>
      </c>
      <c r="N14" s="16" t="str">
        <f t="shared" ca="1" si="41"/>
        <v/>
      </c>
      <c r="O14" s="16" t="str">
        <f t="shared" ca="1" si="42"/>
        <v/>
      </c>
      <c r="P14" s="16" t="str">
        <f t="shared" ca="1" si="43"/>
        <v/>
      </c>
      <c r="Q14" s="16" t="str">
        <f t="shared" ca="1" si="44"/>
        <v/>
      </c>
      <c r="R14" s="16" t="str">
        <f t="shared" ca="1" si="45"/>
        <v/>
      </c>
      <c r="S14" s="16" t="str">
        <f t="shared" ca="1" si="46"/>
        <v/>
      </c>
      <c r="T14" s="16" t="str">
        <f t="shared" ca="1" si="47"/>
        <v/>
      </c>
      <c r="U14" s="16" t="str">
        <f t="shared" ca="1" si="48"/>
        <v/>
      </c>
      <c r="V14" s="16" t="str">
        <f t="shared" ca="1" si="49"/>
        <v/>
      </c>
      <c r="W14" s="16" t="str">
        <f t="shared" ca="1" si="50"/>
        <v/>
      </c>
      <c r="X14" s="16" t="str">
        <f t="shared" ca="1" si="51"/>
        <v/>
      </c>
      <c r="Y14" s="16" t="str">
        <f t="shared" ca="1" si="52"/>
        <v/>
      </c>
      <c r="Z14" s="16" t="str">
        <f t="shared" ca="1" si="53"/>
        <v/>
      </c>
      <c r="AA14" s="16" t="str">
        <f t="shared" ca="1" si="54"/>
        <v/>
      </c>
      <c r="AB14" s="16" t="str">
        <f t="shared" ca="1" si="55"/>
        <v/>
      </c>
      <c r="AC14" s="16" t="str">
        <f t="shared" ca="1" si="56"/>
        <v/>
      </c>
      <c r="AD14" s="16" t="str">
        <f t="shared" ca="1" si="57"/>
        <v/>
      </c>
      <c r="AE14" s="16" t="str">
        <f t="shared" ca="1" si="58"/>
        <v/>
      </c>
      <c r="AF14" s="16" t="str">
        <f t="shared" ca="1" si="59"/>
        <v/>
      </c>
      <c r="AG14" s="16" t="str">
        <f t="shared" ca="1" si="60"/>
        <v/>
      </c>
      <c r="AH14" s="16" t="str">
        <f t="shared" ca="1" si="61"/>
        <v/>
      </c>
      <c r="AI14" s="16" t="str">
        <f t="shared" ca="1" si="62"/>
        <v/>
      </c>
      <c r="AJ14" s="16" t="str">
        <f t="shared" ca="1" si="63"/>
        <v/>
      </c>
      <c r="AK14" s="16" t="str">
        <f t="shared" ca="1" si="64"/>
        <v/>
      </c>
      <c r="AL14" s="16" t="str">
        <f t="shared" ca="1" si="65"/>
        <v/>
      </c>
      <c r="AM14" s="16" t="str">
        <f t="shared" ca="1" si="66"/>
        <v/>
      </c>
      <c r="AN14" s="16" t="str">
        <f t="shared" ca="1" si="67"/>
        <v/>
      </c>
      <c r="AO14" s="16" t="str">
        <f t="shared" ca="1" si="68"/>
        <v/>
      </c>
      <c r="AP14" s="16" t="str">
        <f t="shared" ca="1" si="69"/>
        <v/>
      </c>
      <c r="AQ14" s="16" t="str">
        <f t="shared" ca="1" si="70"/>
        <v/>
      </c>
      <c r="AR14" s="16" t="str">
        <f t="shared" ca="1" si="71"/>
        <v/>
      </c>
    </row>
    <row r="15" spans="1:44" ht="18.75" customHeight="1" x14ac:dyDescent="0.3">
      <c r="B15" s="15" t="s">
        <v>13</v>
      </c>
      <c r="C15" s="16" t="str">
        <f t="shared" ca="1" si="0"/>
        <v/>
      </c>
      <c r="D15" s="16" t="str">
        <f t="shared" ca="1" si="32"/>
        <v/>
      </c>
      <c r="E15" s="16" t="str">
        <f t="shared" ca="1" si="33"/>
        <v/>
      </c>
      <c r="F15" s="16" t="str">
        <f t="shared" ca="1" si="34"/>
        <v/>
      </c>
      <c r="G15" s="16" t="str">
        <f t="shared" ca="1" si="2"/>
        <v/>
      </c>
      <c r="H15" s="16" t="str">
        <f t="shared" ca="1" si="35"/>
        <v/>
      </c>
      <c r="I15" s="16" t="str">
        <f t="shared" ca="1" si="36"/>
        <v/>
      </c>
      <c r="J15" s="16" t="str">
        <f t="shared" ca="1" si="37"/>
        <v/>
      </c>
      <c r="K15" s="16" t="str">
        <f t="shared" ca="1" si="38"/>
        <v/>
      </c>
      <c r="L15" s="16" t="str">
        <f t="shared" ca="1" si="39"/>
        <v/>
      </c>
      <c r="M15" s="16" t="str">
        <f t="shared" ca="1" si="40"/>
        <v/>
      </c>
      <c r="N15" s="16" t="str">
        <f t="shared" ca="1" si="41"/>
        <v/>
      </c>
      <c r="O15" s="16" t="str">
        <f t="shared" ca="1" si="42"/>
        <v/>
      </c>
      <c r="P15" s="16" t="str">
        <f t="shared" ca="1" si="43"/>
        <v/>
      </c>
      <c r="Q15" s="16" t="str">
        <f t="shared" ca="1" si="44"/>
        <v/>
      </c>
      <c r="R15" s="16" t="str">
        <f t="shared" ca="1" si="45"/>
        <v/>
      </c>
      <c r="S15" s="16" t="str">
        <f t="shared" ca="1" si="46"/>
        <v/>
      </c>
      <c r="T15" s="16" t="str">
        <f t="shared" ca="1" si="47"/>
        <v/>
      </c>
      <c r="U15" s="16" t="str">
        <f t="shared" ca="1" si="48"/>
        <v/>
      </c>
      <c r="V15" s="16" t="str">
        <f t="shared" ca="1" si="49"/>
        <v/>
      </c>
      <c r="W15" s="16" t="str">
        <f t="shared" ca="1" si="50"/>
        <v/>
      </c>
      <c r="X15" s="16" t="str">
        <f t="shared" ca="1" si="51"/>
        <v/>
      </c>
      <c r="Y15" s="16" t="str">
        <f t="shared" ca="1" si="52"/>
        <v/>
      </c>
      <c r="Z15" s="16" t="str">
        <f t="shared" ca="1" si="53"/>
        <v/>
      </c>
      <c r="AA15" s="16" t="str">
        <f t="shared" ca="1" si="54"/>
        <v/>
      </c>
      <c r="AB15" s="16" t="str">
        <f t="shared" ca="1" si="55"/>
        <v/>
      </c>
      <c r="AC15" s="16" t="str">
        <f t="shared" ca="1" si="56"/>
        <v/>
      </c>
      <c r="AD15" s="16" t="str">
        <f t="shared" ca="1" si="57"/>
        <v/>
      </c>
      <c r="AE15" s="16" t="str">
        <f t="shared" ca="1" si="58"/>
        <v/>
      </c>
      <c r="AF15" s="16" t="str">
        <f t="shared" ca="1" si="59"/>
        <v/>
      </c>
      <c r="AG15" s="16" t="str">
        <f t="shared" ca="1" si="60"/>
        <v/>
      </c>
      <c r="AH15" s="16" t="str">
        <f t="shared" ca="1" si="61"/>
        <v/>
      </c>
      <c r="AI15" s="16" t="str">
        <f t="shared" ca="1" si="62"/>
        <v/>
      </c>
      <c r="AJ15" s="16" t="str">
        <f t="shared" ca="1" si="63"/>
        <v/>
      </c>
      <c r="AK15" s="16" t="str">
        <f t="shared" ca="1" si="64"/>
        <v/>
      </c>
      <c r="AL15" s="16" t="str">
        <f t="shared" ca="1" si="65"/>
        <v/>
      </c>
      <c r="AM15" s="16" t="str">
        <f t="shared" ca="1" si="66"/>
        <v/>
      </c>
      <c r="AN15" s="16" t="str">
        <f t="shared" ca="1" si="67"/>
        <v/>
      </c>
      <c r="AO15" s="16" t="str">
        <f t="shared" ca="1" si="68"/>
        <v/>
      </c>
      <c r="AP15" s="16" t="str">
        <f t="shared" ca="1" si="69"/>
        <v/>
      </c>
      <c r="AQ15" s="16" t="str">
        <f t="shared" ca="1" si="70"/>
        <v/>
      </c>
      <c r="AR15" s="16" t="str">
        <f t="shared" ca="1" si="71"/>
        <v/>
      </c>
    </row>
    <row r="16" spans="1:44" ht="18.75" customHeight="1" x14ac:dyDescent="0.3">
      <c r="B16" s="15" t="s">
        <v>14</v>
      </c>
      <c r="C16" s="16" t="str">
        <f t="shared" ca="1" si="0"/>
        <v/>
      </c>
      <c r="D16" s="16" t="str">
        <f t="shared" ca="1" si="32"/>
        <v/>
      </c>
      <c r="E16" s="16" t="str">
        <f t="shared" ca="1" si="33"/>
        <v/>
      </c>
      <c r="F16" s="16" t="str">
        <f t="shared" ca="1" si="34"/>
        <v/>
      </c>
      <c r="G16" s="16" t="str">
        <f t="shared" ca="1" si="2"/>
        <v/>
      </c>
      <c r="H16" s="16" t="str">
        <f t="shared" ca="1" si="35"/>
        <v/>
      </c>
      <c r="I16" s="16" t="str">
        <f t="shared" ca="1" si="36"/>
        <v/>
      </c>
      <c r="J16" s="16" t="str">
        <f t="shared" ca="1" si="37"/>
        <v/>
      </c>
      <c r="K16" s="16" t="str">
        <f t="shared" ca="1" si="38"/>
        <v/>
      </c>
      <c r="L16" s="16" t="str">
        <f t="shared" ca="1" si="39"/>
        <v/>
      </c>
      <c r="M16" s="16" t="str">
        <f t="shared" ca="1" si="40"/>
        <v/>
      </c>
      <c r="N16" s="16" t="str">
        <f t="shared" ca="1" si="41"/>
        <v/>
      </c>
      <c r="O16" s="16" t="str">
        <f t="shared" ca="1" si="42"/>
        <v/>
      </c>
      <c r="P16" s="16" t="str">
        <f t="shared" ca="1" si="43"/>
        <v/>
      </c>
      <c r="Q16" s="16" t="str">
        <f t="shared" ca="1" si="44"/>
        <v/>
      </c>
      <c r="R16" s="16" t="str">
        <f t="shared" ca="1" si="45"/>
        <v/>
      </c>
      <c r="S16" s="16" t="str">
        <f t="shared" ca="1" si="46"/>
        <v/>
      </c>
      <c r="T16" s="16" t="str">
        <f t="shared" ca="1" si="47"/>
        <v/>
      </c>
      <c r="U16" s="16" t="str">
        <f t="shared" ca="1" si="48"/>
        <v/>
      </c>
      <c r="V16" s="16" t="str">
        <f t="shared" ca="1" si="49"/>
        <v/>
      </c>
      <c r="W16" s="16" t="str">
        <f t="shared" ca="1" si="50"/>
        <v/>
      </c>
      <c r="X16" s="16" t="str">
        <f t="shared" ca="1" si="51"/>
        <v/>
      </c>
      <c r="Y16" s="16" t="str">
        <f t="shared" ca="1" si="52"/>
        <v/>
      </c>
      <c r="Z16" s="16" t="str">
        <f t="shared" ca="1" si="53"/>
        <v/>
      </c>
      <c r="AA16" s="16" t="str">
        <f t="shared" ca="1" si="54"/>
        <v/>
      </c>
      <c r="AB16" s="16" t="str">
        <f t="shared" ca="1" si="55"/>
        <v/>
      </c>
      <c r="AC16" s="16" t="str">
        <f t="shared" ca="1" si="56"/>
        <v/>
      </c>
      <c r="AD16" s="16" t="str">
        <f t="shared" ca="1" si="57"/>
        <v/>
      </c>
      <c r="AE16" s="16" t="str">
        <f t="shared" ca="1" si="58"/>
        <v/>
      </c>
      <c r="AF16" s="16" t="str">
        <f t="shared" ca="1" si="59"/>
        <v/>
      </c>
      <c r="AG16" s="16" t="str">
        <f t="shared" ca="1" si="60"/>
        <v/>
      </c>
      <c r="AH16" s="16" t="str">
        <f t="shared" ca="1" si="61"/>
        <v/>
      </c>
      <c r="AI16" s="16" t="str">
        <f t="shared" ca="1" si="62"/>
        <v/>
      </c>
      <c r="AJ16" s="16" t="str">
        <f t="shared" ca="1" si="63"/>
        <v/>
      </c>
      <c r="AK16" s="16" t="str">
        <f t="shared" ca="1" si="64"/>
        <v/>
      </c>
      <c r="AL16" s="16" t="str">
        <f t="shared" ca="1" si="65"/>
        <v/>
      </c>
      <c r="AM16" s="16" t="str">
        <f t="shared" ca="1" si="66"/>
        <v/>
      </c>
      <c r="AN16" s="16" t="str">
        <f t="shared" ca="1" si="67"/>
        <v/>
      </c>
      <c r="AO16" s="16" t="str">
        <f t="shared" ca="1" si="68"/>
        <v/>
      </c>
      <c r="AP16" s="16" t="str">
        <f t="shared" ca="1" si="69"/>
        <v/>
      </c>
      <c r="AQ16" s="16" t="str">
        <f t="shared" ca="1" si="70"/>
        <v/>
      </c>
      <c r="AR16" s="16" t="str">
        <f t="shared" ca="1" si="71"/>
        <v/>
      </c>
    </row>
    <row r="17" spans="2:44" ht="18.75" customHeight="1" x14ac:dyDescent="0.3">
      <c r="B17" s="15" t="s">
        <v>15</v>
      </c>
      <c r="C17" s="16" t="str">
        <f t="shared" ca="1" si="0"/>
        <v/>
      </c>
      <c r="D17" s="16" t="str">
        <f t="shared" ca="1" si="32"/>
        <v/>
      </c>
      <c r="E17" s="16" t="str">
        <f t="shared" ca="1" si="33"/>
        <v/>
      </c>
      <c r="F17" s="16" t="str">
        <f t="shared" ca="1" si="34"/>
        <v/>
      </c>
      <c r="G17" s="16" t="str">
        <f t="shared" ca="1" si="2"/>
        <v/>
      </c>
      <c r="H17" s="16" t="str">
        <f t="shared" ca="1" si="35"/>
        <v/>
      </c>
      <c r="I17" s="16" t="str">
        <f t="shared" ca="1" si="36"/>
        <v/>
      </c>
      <c r="J17" s="16" t="str">
        <f t="shared" ca="1" si="37"/>
        <v/>
      </c>
      <c r="K17" s="16" t="str">
        <f t="shared" ca="1" si="38"/>
        <v/>
      </c>
      <c r="L17" s="16" t="str">
        <f t="shared" ca="1" si="39"/>
        <v/>
      </c>
      <c r="M17" s="16" t="str">
        <f t="shared" ca="1" si="40"/>
        <v/>
      </c>
      <c r="N17" s="16" t="str">
        <f t="shared" ca="1" si="41"/>
        <v/>
      </c>
      <c r="O17" s="16" t="str">
        <f t="shared" ca="1" si="42"/>
        <v/>
      </c>
      <c r="P17" s="16" t="str">
        <f t="shared" ca="1" si="43"/>
        <v/>
      </c>
      <c r="Q17" s="16" t="str">
        <f t="shared" ca="1" si="44"/>
        <v/>
      </c>
      <c r="R17" s="16" t="str">
        <f t="shared" ca="1" si="45"/>
        <v/>
      </c>
      <c r="S17" s="16" t="str">
        <f t="shared" ca="1" si="46"/>
        <v/>
      </c>
      <c r="T17" s="16" t="str">
        <f t="shared" ca="1" si="47"/>
        <v/>
      </c>
      <c r="U17" s="16" t="str">
        <f t="shared" ca="1" si="48"/>
        <v/>
      </c>
      <c r="V17" s="16" t="str">
        <f t="shared" ca="1" si="49"/>
        <v/>
      </c>
      <c r="W17" s="16" t="str">
        <f t="shared" ca="1" si="50"/>
        <v/>
      </c>
      <c r="X17" s="16" t="str">
        <f t="shared" ca="1" si="51"/>
        <v/>
      </c>
      <c r="Y17" s="16" t="str">
        <f t="shared" ca="1" si="52"/>
        <v/>
      </c>
      <c r="Z17" s="16" t="str">
        <f t="shared" ca="1" si="53"/>
        <v/>
      </c>
      <c r="AA17" s="16" t="str">
        <f t="shared" ca="1" si="54"/>
        <v/>
      </c>
      <c r="AB17" s="16" t="str">
        <f t="shared" ca="1" si="55"/>
        <v/>
      </c>
      <c r="AC17" s="16" t="str">
        <f t="shared" ca="1" si="56"/>
        <v/>
      </c>
      <c r="AD17" s="16" t="str">
        <f t="shared" ca="1" si="57"/>
        <v/>
      </c>
      <c r="AE17" s="16" t="str">
        <f t="shared" ca="1" si="58"/>
        <v/>
      </c>
      <c r="AF17" s="16" t="str">
        <f t="shared" ca="1" si="59"/>
        <v/>
      </c>
      <c r="AG17" s="16" t="str">
        <f t="shared" ca="1" si="60"/>
        <v/>
      </c>
      <c r="AH17" s="16" t="str">
        <f t="shared" ca="1" si="61"/>
        <v/>
      </c>
      <c r="AI17" s="16" t="str">
        <f t="shared" ca="1" si="62"/>
        <v/>
      </c>
      <c r="AJ17" s="16" t="str">
        <f t="shared" ca="1" si="63"/>
        <v/>
      </c>
      <c r="AK17" s="16" t="str">
        <f t="shared" ca="1" si="64"/>
        <v/>
      </c>
      <c r="AL17" s="16" t="str">
        <f t="shared" ca="1" si="65"/>
        <v/>
      </c>
      <c r="AM17" s="16" t="str">
        <f t="shared" ca="1" si="66"/>
        <v/>
      </c>
      <c r="AN17" s="16" t="str">
        <f t="shared" ca="1" si="67"/>
        <v/>
      </c>
      <c r="AO17" s="16" t="str">
        <f t="shared" ca="1" si="68"/>
        <v/>
      </c>
      <c r="AP17" s="16" t="str">
        <f t="shared" ca="1" si="69"/>
        <v/>
      </c>
      <c r="AQ17" s="16" t="str">
        <f t="shared" ca="1" si="70"/>
        <v/>
      </c>
      <c r="AR17" s="16" t="str">
        <f t="shared" ca="1" si="71"/>
        <v/>
      </c>
    </row>
    <row r="18" spans="2:44" ht="39.950000000000003" customHeight="1" x14ac:dyDescent="0.3">
      <c r="B18" s="18" t="s">
        <v>16</v>
      </c>
      <c r="C18" s="19"/>
      <c r="D18" s="19"/>
      <c r="E18" s="19"/>
      <c r="F18" s="19"/>
      <c r="G18" s="20"/>
      <c r="H18" s="20"/>
      <c r="I18" s="20"/>
      <c r="J18" s="20"/>
      <c r="K18" s="20"/>
      <c r="L18" s="20"/>
      <c r="M18" s="20"/>
      <c r="N18" s="20"/>
      <c r="O18" s="20"/>
    </row>
    <row r="19" spans="2:44" ht="74.25" customHeight="1" x14ac:dyDescent="0.3">
      <c r="C19" s="21" t="s">
        <v>18</v>
      </c>
      <c r="D19" s="21"/>
      <c r="E19" s="21"/>
      <c r="F19" s="22"/>
      <c r="G19" s="23"/>
      <c r="H19" s="21" t="s">
        <v>21</v>
      </c>
      <c r="I19" s="21"/>
      <c r="J19" s="21"/>
      <c r="K19" s="21"/>
      <c r="L19" s="22"/>
      <c r="M19" s="24"/>
      <c r="N19" s="21" t="s">
        <v>24</v>
      </c>
      <c r="O19" s="21"/>
      <c r="P19" s="21"/>
      <c r="Q19" s="22"/>
      <c r="S19" s="21" t="s">
        <v>26</v>
      </c>
      <c r="T19" s="21"/>
      <c r="U19" s="21"/>
      <c r="V19" s="22"/>
      <c r="W19" s="23"/>
      <c r="X19" s="21" t="s">
        <v>28</v>
      </c>
      <c r="Y19" s="21"/>
      <c r="Z19" s="21"/>
      <c r="AA19" s="22"/>
      <c r="AB19" s="23"/>
      <c r="AC19" s="21" t="s">
        <v>31</v>
      </c>
      <c r="AD19" s="21"/>
      <c r="AE19" s="21"/>
      <c r="AF19" s="25"/>
    </row>
    <row r="20" spans="2:44" ht="54.95" customHeight="1" x14ac:dyDescent="0.3">
      <c r="C20" s="26">
        <f ca="1">SUMIFS(Monitorizare_concedii[Zile],Monitorizare_concedii[Nume angajat],valSelEmployee,Monitorizare_concedii[Data de început],"&gt;="&amp;DATE(Calendar_An,1,1),Monitorizare_concedii[Data de sfârșit],"&lt;"&amp;DATE(Calendar_An+1,1,1))</f>
        <v>4</v>
      </c>
      <c r="D20" s="26"/>
      <c r="E20" s="26"/>
      <c r="F20" s="22"/>
      <c r="H20" s="26">
        <f ca="1">NETWORKDAYS(DATE(Calendar_An,1,1),EDATE(DATE(Calendar_An,1,1),12)-1)</f>
        <v>260</v>
      </c>
      <c r="I20" s="26"/>
      <c r="J20" s="26"/>
      <c r="K20" s="26"/>
      <c r="L20" s="22"/>
      <c r="N20" s="27">
        <f ca="1">SUMIFS(Monitorizare_concedii[Zile],Monitorizare_concedii[Nume angajat],valSelEmployee,Monitorizare_concedii[Data de început],"&gt;="&amp;DATE(Calendar_An,1,1),Monitorizare_concedii[Data de sfârșit],"&lt;"&amp;DATE(Calendar_An+1,1,1),Monitorizare_concedii[Tip de concediu],'Tipuri de concedii'!B4)</f>
        <v>1</v>
      </c>
      <c r="O20" s="27"/>
      <c r="P20" s="27"/>
      <c r="Q20" s="22"/>
      <c r="S20" s="28">
        <f ca="1">SUMIFS(Monitorizare_concedii[Zile],Monitorizare_concedii[Nume angajat],valSelEmployee,Monitorizare_concedii[Data de început],"&gt;="&amp;DATE(Calendar_An,1,1),Monitorizare_concedii[Data de sfârșit],"&lt;"&amp;DATE(Calendar_An+1,1,1),Monitorizare_concedii[Tip de concediu],'Tipuri de concedii'!B5)</f>
        <v>0</v>
      </c>
      <c r="T20" s="28"/>
      <c r="U20" s="28"/>
      <c r="V20" s="22"/>
      <c r="X20" s="29">
        <f ca="1">SUMIFS(Monitorizare_concedii[Zile],Monitorizare_concedii[Nume angajat],valSelEmployee,Monitorizare_concedii[Data de început],"&gt;="&amp;DATE(Calendar_An,1,1),Monitorizare_concedii[Data de sfârșit],"&lt;"&amp;DATE(Calendar_An+1,1,1),Monitorizare_concedii[Tip de concediu],'Tipuri de concedii'!B6)</f>
        <v>3</v>
      </c>
      <c r="Y20" s="29"/>
      <c r="Z20" s="29"/>
      <c r="AA20" s="22"/>
      <c r="AC20" s="30">
        <f ca="1">SUMIFS(Monitorizare_concedii[Zile],Monitorizare_concedii[Nume angajat],valSelEmployee,Monitorizare_concedii[Data de început],"&gt;="&amp;DATE(Calendar_An,1,1),Monitorizare_concedii[Data de sfârșit],"&lt;"&amp;DATE(Calendar_An+1,1,1),Monitorizare_concedii[Tip de concediu],'Tipuri de concedii'!B7)</f>
        <v>0</v>
      </c>
      <c r="AD20" s="30"/>
      <c r="AE20" s="30"/>
    </row>
    <row r="21" spans="2:44" ht="21.95" customHeight="1" x14ac:dyDescent="0.3">
      <c r="C21" s="36">
        <f ca="1">SUMIFS(Monitorizare_concedii[Zile],Monitorizare_concedii[Nume angajat],valSelEmployee,Monitorizare_concedii[Data de început],"&gt;="&amp;DATE(Calendar_An-1,1,1),Monitorizare_concedii[Data de sfârșit],"&lt;"&amp;DATE(Calendar_An,1,1))</f>
        <v>14</v>
      </c>
      <c r="D21" s="36"/>
      <c r="E21" s="36"/>
      <c r="F21" s="22"/>
      <c r="G21" s="31"/>
      <c r="H21" s="36">
        <f ca="1">NETWORKDAYS(DATE(Calendar_An-1,1,1),EDATE(DATE(Calendar_An-1,1,1),12)-1)</f>
        <v>261</v>
      </c>
      <c r="I21" s="36"/>
      <c r="J21" s="36"/>
      <c r="K21" s="36"/>
      <c r="L21" s="22"/>
      <c r="M21" s="32"/>
      <c r="N21" s="36">
        <f ca="1">SUMIFS(Monitorizare_concedii[Zile],Monitorizare_concedii[Nume angajat],valSelEmployee,Monitorizare_concedii[Data de început],"&gt;="&amp;DATE(Calendar_An-1,1,1),Monitorizare_concedii[Data de sfârșit],"&lt;"&amp;DATE(Calendar_An,1,1),Monitorizare_concedii[Tip de concediu],'Tipuri de concedii'!B4)</f>
        <v>4</v>
      </c>
      <c r="O21" s="36"/>
      <c r="P21" s="36"/>
      <c r="Q21" s="22"/>
      <c r="R21" s="32"/>
      <c r="S21" s="36">
        <f ca="1">SUMIFS(Monitorizare_concedii[Zile],Monitorizare_concedii[Nume angajat],valSelEmployee,Monitorizare_concedii[Data de început],"&gt;="&amp;DATE(Calendar_An-1,1,1),Monitorizare_concedii[Data de sfârșit],"&lt;"&amp;DATE(Calendar_An,1,1),Monitorizare_concedii[Tip de concediu],'Tipuri de concedii'!B5)</f>
        <v>8</v>
      </c>
      <c r="T21" s="36"/>
      <c r="U21" s="36"/>
      <c r="V21" s="22"/>
      <c r="W21" s="32"/>
      <c r="X21" s="36">
        <f ca="1">SUMIFS(Monitorizare_concedii[Zile],Monitorizare_concedii[Nume angajat],valSelEmployee,Monitorizare_concedii[Data de început],"&gt;="&amp;DATE(Calendar_An-1,1,1),Monitorizare_concedii[Data de sfârșit],"&lt;"&amp;DATE(Calendar_An,1,1),Monitorizare_concedii[Tip de concediu],'Tipuri de concedii'!B6)</f>
        <v>0</v>
      </c>
      <c r="Y21" s="36"/>
      <c r="Z21" s="36"/>
      <c r="AA21" s="22"/>
      <c r="AB21" s="32"/>
      <c r="AC21" s="36">
        <f ca="1">SUMIFS(Monitorizare_concedii[Zile],Monitorizare_concedii[Nume angajat],valSelEmployee,Monitorizare_concedii[Data de început],"&gt;="&amp;DATE(Calendar_An-1,1,1),Monitorizare_concedii[Data de sfârșit],"&lt;"&amp;DATE(Calendar_An,1,1),Monitorizare_concedii[Tip de concediu],'Tipuri de concedii'!B7)</f>
        <v>2</v>
      </c>
      <c r="AD21" s="36"/>
      <c r="AE21" s="36"/>
      <c r="AF21" s="33"/>
    </row>
    <row r="22" spans="2:44" ht="21.95" customHeight="1" x14ac:dyDescent="0.3">
      <c r="C22" s="34" t="str">
        <f ca="1">IFERROR(IF(C21&lt;&gt;0,IF(C20&gt;=C21,"CREȘTERE ", "REDUCERE ")&amp;TEXT(C20/C21-1,"0%;0%"),"CREȘTERE 100%"),"")</f>
        <v>REDUCERE 71%</v>
      </c>
      <c r="D22" s="34"/>
      <c r="E22" s="34"/>
      <c r="F22" s="22"/>
      <c r="G22" s="31"/>
      <c r="H22" s="35" t="str">
        <f ca="1">IFERROR(IF(H21&lt;&gt;0,IF(H20&gt;=H21,"CREȘTERE ", "REDUCERE ")&amp;TEXT(H20/H21-1,"0%;0%"),"CREȘTERE 100%"),"")</f>
        <v>REDUCERE 0%</v>
      </c>
      <c r="I22" s="35"/>
      <c r="J22" s="35"/>
      <c r="K22" s="35"/>
      <c r="L22" s="22"/>
      <c r="M22" s="32"/>
      <c r="N22" s="34" t="str">
        <f ca="1">IFERROR(IF(N21&lt;&gt;0,IF(N20&gt;=N21,"CREȘTERE ", "REDUCERE ")&amp;TEXT(N20/N21-1,"0%;0%"),"CREȘTERE 100%"),"")</f>
        <v>REDUCERE 75%</v>
      </c>
      <c r="O22" s="34"/>
      <c r="P22" s="34"/>
      <c r="Q22" s="22"/>
      <c r="R22" s="32"/>
      <c r="S22" s="34" t="str">
        <f ca="1">IFERROR(IF(S21&lt;&gt;0,IF(S20&gt;=S21,"CREȘTERE ", "REDUCERE ")&amp;TEXT(S20/S21-1,"0%;0%"),"CREȘTERE 100%"),"")</f>
        <v>REDUCERE 100%</v>
      </c>
      <c r="T22" s="34"/>
      <c r="U22" s="34"/>
      <c r="V22" s="22"/>
      <c r="W22" s="32"/>
      <c r="X22" s="34" t="str">
        <f ca="1">IFERROR(IF(X21&lt;&gt;0,IF(X20&gt;=X21,"CREȘTERE ", "REDUCERE ")&amp;TEXT(X20/X21-1,"0%;0%"),"CREȘTERE 100%"),"")</f>
        <v>CREȘTERE 100%</v>
      </c>
      <c r="Y22" s="34"/>
      <c r="Z22" s="34"/>
      <c r="AA22" s="22"/>
      <c r="AB22" s="32"/>
      <c r="AC22" s="34" t="str">
        <f ca="1">IFERROR(IF(AC21&lt;&gt;0,IF(AC20&gt;=AC21,"CREȘTERE ", "REDUCERE ")&amp;TEXT(AC20/AC21-1,"0%;0%"),"CREȘTERE 100%"),"")</f>
        <v>REDUCERE 100%</v>
      </c>
      <c r="AD22" s="34"/>
      <c r="AE22" s="34"/>
    </row>
  </sheetData>
  <mergeCells count="26">
    <mergeCell ref="C2:I2"/>
    <mergeCell ref="C3:I3"/>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AC21:AE21"/>
    <mergeCell ref="AC22:AE22"/>
    <mergeCell ref="AC19:AE19"/>
    <mergeCell ref="AC20:AE20"/>
    <mergeCell ref="X19:Z19"/>
    <mergeCell ref="X20:Z20"/>
    <mergeCell ref="X21:Z21"/>
    <mergeCell ref="X22:Z22"/>
  </mergeCells>
  <conditionalFormatting sqref="C6:F17">
    <cfRule type="expression" dxfId="15" priority="2">
      <formula>MONTH(C6)&lt;&gt;MONTH($B6)</formula>
    </cfRule>
  </conditionalFormatting>
  <conditionalFormatting sqref="C22:AE22">
    <cfRule type="beginsWith" dxfId="8" priority="1" operator="beginsWith" text="CREȘTERE">
      <formula>LEFT(C22,LEN("CREȘTERE"))="CREȘTERE"</formula>
    </cfRule>
  </conditionalFormatting>
  <conditionalFormatting sqref="C6:AR17">
    <cfRule type="expression" dxfId="14" priority="15">
      <formula>OR(LEFT(C$5,1)="D", COUNTIF(lstHolidays, C6)&gt;0)</formula>
    </cfRule>
    <cfRule type="expression" dxfId="13" priority="16">
      <formula>OR(LEFT(C$5,1)="S", COUNTIF(lstHolidays, C6)&gt;0)</formula>
    </cfRule>
  </conditionalFormatting>
  <dataValidations count="16">
    <dataValidation allowBlank="1" showInputMessage="1" showErrorMessage="1" prompt="Vizualizați prezența anuală a angajaților în acest registru de lucru. Selectați un angajat și un an în această foaie de lucru, pentru a obține un rezumat " sqref="A1" xr:uid="{00000000-0002-0000-0000-000000000000}"/>
    <dataValidation allowBlank="1" showInputMessage="1" showErrorMessage="1" prompt="Selectați numele unui angajat în celula AM2 din dreapta" sqref="J2" xr:uid="{00000000-0002-0000-0000-000001000000}"/>
    <dataValidation allowBlank="1" showInputMessage="1" showErrorMessage="1" prompt="Introduceți anul în celula AM3 din dreapta" sqref="J3" xr:uid="{00000000-0002-0000-0000-000002000000}"/>
    <dataValidation allowBlank="1" showInputMessage="1" showErrorMessage="1" prompt="Titlul foii de lucru se află în această celulă" sqref="B1" xr:uid="{00000000-0002-0000-0000-000003000000}"/>
    <dataValidation allowBlank="1" showInputMessage="1" showErrorMessage="1" prompt="Titlul statisticilor cheie se află în această celulă Navigați de la rândul 19 la 22 pentru a vizualiza numărul total de zile de concediu, zilele de lucru și alte statistici asociate concediilor" sqref="B18" xr:uid="{00000000-0002-0000-0000-000004000000}"/>
    <dataValidation allowBlank="1" showInputMessage="1" showErrorMessage="1" prompt="Tabelul de înregistrare a prezenței se actualizează automat pentru angajatul și anul selectat, utilizând intrările din foaia de calcul Monitorizare concedii angajați. Lunile anului se află în această coloană" sqref="B5" xr:uid="{00000000-0002-0000-0000-000005000000}"/>
    <dataValidation allowBlank="1" showInputMessage="1" showErrorMessage="1" prompt="Selectați angajatul din celula din dreapta" sqref="B2" xr:uid="{00000000-0002-0000-0000-000006000000}"/>
    <dataValidation allowBlank="1" showInputMessage="1" showErrorMessage="1" prompt="Introduceți anul în celula din dreapta" sqref="B3" xr:uid="{00000000-0002-0000-0000-000007000000}"/>
    <dataValidation type="list" allowBlank="1" showInputMessage="1" showErrorMessage="1" error="Selectați numele angajatului din listă. Selectați ANULARE,  apăsați pe ALT+SĂGEATĂ ÎN JOS, apoi apăsați ENTER pentru a selecta " prompt="Selectați numele angajatului în această celulă. Apăsați ALT+SĂGEATĂ ÎN JOS pentru a deschide lista verticală, apoi apăsați pe ENTER pentru efectua o selecție" sqref="C2:I2" xr:uid="{00000000-0002-0000-0000-000008000000}">
      <formula1>lstEmployees</formula1>
    </dataValidation>
    <dataValidation allowBlank="1" showInputMessage="1" showErrorMessage="1" prompt="Introduceți anul în această celulă" sqref="C3:I3" xr:uid="{00000000-0002-0000-0000-000009000000}"/>
    <dataValidation allowBlank="1" showInputMessage="1" showErrorMessage="1" prompt="Data lunii la stânga, iar ziua săptămânii în această celulă, din această coloană. Zilele sunt completate numai pentru zilele relevante ale lunii. Concediul este evidențiat în conformitate cu legenda de sub tabel" sqref="C5" xr:uid="{00000000-0002-0000-0000-00000A000000}"/>
    <dataValidation allowBlank="1" showInputMessage="1" showErrorMessage="1" prompt="Titlurile statisticilor cheie sunt calculate automat în acest rând, începând de la dreapta" sqref="B19" xr:uid="{00000000-0002-0000-0000-00000B000000}"/>
    <dataValidation allowBlank="1" showInputMessage="1" showErrorMessage="1" prompt="Valorile statisticilor cheie sunt calculate automat în acest rând, începând de la dreapta" sqref="B20" xr:uid="{00000000-0002-0000-0000-00000C000000}"/>
    <dataValidation allowBlank="1" showInputMessage="1" showErrorMessage="1" prompt="Comparația statisticilor cheie cu cele de anul trecut este calculată automat în acest rând, începând de la dreapta" sqref="B21" xr:uid="{00000000-0002-0000-0000-00000D000000}"/>
    <dataValidation allowBlank="1" showInputMessage="1" showErrorMessage="1" prompt="Modificarea netă pentru fiecare statistică cheie este în acest rând, începând de la dreapta" sqref="B22" xr:uid="{00000000-0002-0000-0000-00000E000000}"/>
    <dataValidation allowBlank="1" showInputMessage="1" showErrorMessage="1" prompt="Zilele săptămânii pentru luna din coloana B, iar zilele săptămânii  din acest titlu se află în această coloană. Evidențierea celulei indica un concediu" sqref="D5:F5 H5:AR5" xr:uid="{00000000-0002-0000-0000-00000F000000}"/>
  </dataValidations>
  <printOptions horizontalCentered="1"/>
  <pageMargins left="0.25" right="0.25" top="0.75" bottom="0.75" header="0.3" footer="0.3"/>
  <pageSetup paperSize="9" scale="63" fitToHeight="0" orientation="landscape" r:id="rId1"/>
  <headerFooter differentFirst="1">
    <oddFooter>Page &amp;P of &amp;N</oddFooter>
  </headerFooter>
  <ignoredErrors>
    <ignoredError sqref="AL6:AR6 C6:F6 H6:I6"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COUNTIFS(lstEmpNames,valSelEmployee,lstSdates,"&lt;="&amp;C6,lstEDates,"&gt;="&amp;C6,lstHTypes,'Tipuri de concedii'!$B$4)&gt;0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COUNTIFS(lstEmpNames,valSelEmployee,lstSdates,"&lt;="&amp;C6,lstEDates,"&gt;="&amp;C6,lstHTypes,'Tipuri de concedii'!$B$5)&gt;0</xm:f>
            <x14:dxf>
              <fill>
                <patternFill>
                  <bgColor theme="8"/>
                </patternFill>
              </fill>
            </x14:dxf>
          </x14:cfRule>
          <x14:cfRule type="expression" priority="8" id="{7DF86B1D-BC96-4C1F-BA74-43CC1527B439}">
            <xm:f>COUNTIFS(lstEmpNames,valSelEmployee,lstSdates,"&lt;="&amp;C6,lstEDates,"&gt;="&amp;C6,lstHTypes,'Tipuri de concedii'!$B$6)&gt;0</xm:f>
            <x14:dxf>
              <fill>
                <patternFill>
                  <bgColor theme="6"/>
                </patternFill>
              </fill>
            </x14:dxf>
          </x14:cfRule>
          <x14:cfRule type="expression" priority="9" id="{8D7627D3-E4F4-4E54-8BDC-376A6BB31759}">
            <xm:f>COUNTIFS(lstEmpNames,valSelEmployee,lstSdates,"&lt;="&amp;C6,lstEDates,"&gt;="&amp;C6,lstHTypes,'Tipuri de concedii'!$B$7)&gt;0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A1:F26"/>
  <sheetViews>
    <sheetView showGridLines="0" workbookViewId="0"/>
  </sheetViews>
  <sheetFormatPr defaultRowHeight="30" customHeight="1" x14ac:dyDescent="0.3"/>
  <cols>
    <col min="1" max="1" width="2.625" customWidth="1"/>
    <col min="2" max="2" width="25.625" customWidth="1"/>
    <col min="3" max="3" width="21.5" customWidth="1"/>
    <col min="4" max="4" width="20.25" customWidth="1"/>
    <col min="5" max="5" width="33" customWidth="1"/>
    <col min="6" max="6" width="12.25" customWidth="1"/>
    <col min="7" max="7" width="2.625" customWidth="1"/>
  </cols>
  <sheetData>
    <row r="1" spans="1:6" s="5" customFormat="1" ht="39.950000000000003" customHeight="1" x14ac:dyDescent="0.3">
      <c r="A1"/>
      <c r="B1" s="6" t="s">
        <v>36</v>
      </c>
    </row>
    <row r="2" spans="1:6" ht="15" customHeight="1" x14ac:dyDescent="0.3"/>
    <row r="3" spans="1:6" ht="30" customHeight="1" x14ac:dyDescent="0.3">
      <c r="B3" s="2" t="s">
        <v>37</v>
      </c>
      <c r="C3" s="2" t="s">
        <v>42</v>
      </c>
      <c r="D3" s="2" t="s">
        <v>43</v>
      </c>
      <c r="E3" s="2" t="s">
        <v>44</v>
      </c>
      <c r="F3" s="2" t="s">
        <v>46</v>
      </c>
    </row>
    <row r="4" spans="1:6" ht="30" customHeight="1" x14ac:dyDescent="0.3">
      <c r="B4" s="1" t="s">
        <v>17</v>
      </c>
      <c r="C4" s="4">
        <f ca="1">DATE(YEAR(TODAY()),1,3)</f>
        <v>42738</v>
      </c>
      <c r="D4" s="4">
        <f ca="1">DATE(YEAR(TODAY()),1,3)</f>
        <v>42738</v>
      </c>
      <c r="E4" s="1" t="s">
        <v>45</v>
      </c>
      <c r="F4" s="3">
        <f ca="1">NETWORKDAYS(Monitorizare_concedii[[#This Row],[Data de început]],Monitorizare_concedii[[#This Row],[Data de sfârșit]],lstHolidays)</f>
        <v>1</v>
      </c>
    </row>
    <row r="5" spans="1:6" ht="30" customHeight="1" x14ac:dyDescent="0.3">
      <c r="B5" s="1" t="s">
        <v>38</v>
      </c>
      <c r="C5" s="4">
        <f ca="1">DATE(YEAR(TODAY()),1,17)</f>
        <v>42752</v>
      </c>
      <c r="D5" s="4">
        <f ca="1">DATE(YEAR(TODAY()),1,18)</f>
        <v>42753</v>
      </c>
      <c r="E5" s="1" t="s">
        <v>31</v>
      </c>
      <c r="F5" s="3">
        <f ca="1">NETWORKDAYS(Monitorizare_concedii[[#This Row],[Data de început]],Monitorizare_concedii[[#This Row],[Data de sfârșit]],lstHolidays)</f>
        <v>2</v>
      </c>
    </row>
    <row r="6" spans="1:6" ht="30" customHeight="1" x14ac:dyDescent="0.3">
      <c r="B6" s="1" t="s">
        <v>39</v>
      </c>
      <c r="C6" s="4">
        <f ca="1">DATE(YEAR(TODAY()),1,18 )</f>
        <v>42753</v>
      </c>
      <c r="D6" s="4">
        <f ca="1">DATE(YEAR(TODAY()),1,21)</f>
        <v>42756</v>
      </c>
      <c r="E6" s="1" t="s">
        <v>31</v>
      </c>
      <c r="F6" s="3">
        <f ca="1">NETWORKDAYS(Monitorizare_concedii[[#This Row],[Data de început]],Monitorizare_concedii[[#This Row],[Data de sfârșit]],lstHolidays)</f>
        <v>3</v>
      </c>
    </row>
    <row r="7" spans="1:6" ht="30" customHeight="1" x14ac:dyDescent="0.3">
      <c r="B7" s="1" t="s">
        <v>40</v>
      </c>
      <c r="C7" s="4">
        <f ca="1">DATE(YEAR(TODAY())-1,12,10 )</f>
        <v>42714</v>
      </c>
      <c r="D7" s="4">
        <f ca="1">DATE(YEAR(TODAY())-1,12,16)</f>
        <v>42720</v>
      </c>
      <c r="E7" s="1" t="s">
        <v>28</v>
      </c>
      <c r="F7" s="3">
        <f ca="1">NETWORKDAYS(Monitorizare_concedii[[#This Row],[Data de început]],Monitorizare_concedii[[#This Row],[Data de sfârșit]],lstHolidays)</f>
        <v>5</v>
      </c>
    </row>
    <row r="8" spans="1:6" ht="30" customHeight="1" x14ac:dyDescent="0.3">
      <c r="B8" s="1" t="s">
        <v>41</v>
      </c>
      <c r="C8" s="4">
        <f ca="1">DATE(YEAR(TODAY())-1,12,1  )</f>
        <v>42705</v>
      </c>
      <c r="D8" s="4">
        <f ca="1">DATE(YEAR(TODAY())-1,12,2)</f>
        <v>42706</v>
      </c>
      <c r="E8" s="1" t="s">
        <v>45</v>
      </c>
      <c r="F8" s="3">
        <f ca="1">NETWORKDAYS(Monitorizare_concedii[[#This Row],[Data de început]],Monitorizare_concedii[[#This Row],[Data de sfârșit]],lstHolidays)</f>
        <v>2</v>
      </c>
    </row>
    <row r="9" spans="1:6" ht="30" customHeight="1" x14ac:dyDescent="0.3">
      <c r="B9" s="1" t="s">
        <v>17</v>
      </c>
      <c r="C9" s="4">
        <f ca="1">DATE(YEAR(TODAY())-1,11,14  )</f>
        <v>42688</v>
      </c>
      <c r="D9" s="4">
        <f ca="1">DATE(YEAR(TODAY())-1,11,18)</f>
        <v>42692</v>
      </c>
      <c r="E9" s="1" t="s">
        <v>26</v>
      </c>
      <c r="F9" s="3">
        <f ca="1">NETWORKDAYS(Monitorizare_concedii[[#This Row],[Data de început]],Monitorizare_concedii[[#This Row],[Data de sfârșit]],lstHolidays)</f>
        <v>5</v>
      </c>
    </row>
    <row r="10" spans="1:6" ht="30" customHeight="1" x14ac:dyDescent="0.3">
      <c r="B10" s="1" t="s">
        <v>41</v>
      </c>
      <c r="C10" s="4">
        <f ca="1">DATE(YEAR(TODAY()),1,31 )</f>
        <v>42766</v>
      </c>
      <c r="D10" s="4">
        <f ca="1">DATE(YEAR(TODAY()),2,4)</f>
        <v>42770</v>
      </c>
      <c r="E10" s="1" t="s">
        <v>45</v>
      </c>
      <c r="F10" s="3">
        <f ca="1">NETWORKDAYS(Monitorizare_concedii[[#This Row],[Data de început]],Monitorizare_concedii[[#This Row],[Data de sfârșit]],lstHolidays)</f>
        <v>4</v>
      </c>
    </row>
    <row r="11" spans="1:6" ht="30" customHeight="1" x14ac:dyDescent="0.3">
      <c r="B11" s="1" t="s">
        <v>41</v>
      </c>
      <c r="C11" s="4">
        <f ca="1">DATE(YEAR(TODAY())-1,12,1  )</f>
        <v>42705</v>
      </c>
      <c r="D11" s="4">
        <f ca="1">DATE(YEAR(TODAY())-1,12,6)</f>
        <v>42710</v>
      </c>
      <c r="E11" s="1" t="s">
        <v>31</v>
      </c>
      <c r="F11" s="3">
        <f ca="1">NETWORKDAYS(Monitorizare_concedii[[#This Row],[Data de început]],Monitorizare_concedii[[#This Row],[Data de sfârșit]],lstHolidays)</f>
        <v>4</v>
      </c>
    </row>
    <row r="12" spans="1:6" ht="30" customHeight="1" x14ac:dyDescent="0.3">
      <c r="B12" s="1" t="s">
        <v>41</v>
      </c>
      <c r="C12" s="4">
        <f ca="1">DATE(YEAR(TODAY())-1,12,10  )</f>
        <v>42714</v>
      </c>
      <c r="D12" s="4">
        <f ca="1">DATE(YEAR(TODAY())-1,12,16)</f>
        <v>42720</v>
      </c>
      <c r="E12" s="1" t="s">
        <v>31</v>
      </c>
      <c r="F12" s="3">
        <f ca="1">NETWORKDAYS(Monitorizare_concedii[[#This Row],[Data de început]],Monitorizare_concedii[[#This Row],[Data de sfârșit]],lstHolidays)</f>
        <v>5</v>
      </c>
    </row>
    <row r="13" spans="1:6" ht="30" customHeight="1" x14ac:dyDescent="0.3">
      <c r="B13" s="1" t="s">
        <v>38</v>
      </c>
      <c r="C13" s="4">
        <f ca="1">DATE(YEAR(TODAY()),1,13 )</f>
        <v>42748</v>
      </c>
      <c r="D13" s="4">
        <f ca="1">DATE(YEAR(TODAY()),1,15)</f>
        <v>42750</v>
      </c>
      <c r="E13" s="1" t="s">
        <v>45</v>
      </c>
      <c r="F13" s="3">
        <f ca="1">NETWORKDAYS(Monitorizare_concedii[[#This Row],[Data de început]],Monitorizare_concedii[[#This Row],[Data de sfârșit]],lstHolidays)</f>
        <v>1</v>
      </c>
    </row>
    <row r="14" spans="1:6" ht="30" customHeight="1" x14ac:dyDescent="0.3">
      <c r="B14" s="1" t="s">
        <v>40</v>
      </c>
      <c r="C14" s="4">
        <f ca="1">DATE(YEAR(TODAY()),1,15 )</f>
        <v>42750</v>
      </c>
      <c r="D14" s="4">
        <f ca="1">DATE(YEAR(TODAY()),1,20)</f>
        <v>42755</v>
      </c>
      <c r="E14" s="1" t="s">
        <v>45</v>
      </c>
      <c r="F14" s="3">
        <f ca="1">NETWORKDAYS(Monitorizare_concedii[[#This Row],[Data de început]],Monitorizare_concedii[[#This Row],[Data de sfârșit]],lstHolidays)</f>
        <v>5</v>
      </c>
    </row>
    <row r="15" spans="1:6" ht="30" customHeight="1" x14ac:dyDescent="0.3">
      <c r="B15" s="1" t="s">
        <v>38</v>
      </c>
      <c r="C15" s="4">
        <f ca="1">DATE(YEAR(TODAY()),6,13 )</f>
        <v>42899</v>
      </c>
      <c r="D15" s="4">
        <f ca="1">DATE(YEAR(TODAY()),6,15)</f>
        <v>42901</v>
      </c>
      <c r="E15" s="1" t="s">
        <v>28</v>
      </c>
      <c r="F15" s="3">
        <f ca="1">NETWORKDAYS(Monitorizare_concedii[[#This Row],[Data de început]],Monitorizare_concedii[[#This Row],[Data de sfârșit]],lstHolidays)</f>
        <v>3</v>
      </c>
    </row>
    <row r="16" spans="1:6" ht="30" customHeight="1" x14ac:dyDescent="0.3">
      <c r="B16" s="1" t="s">
        <v>40</v>
      </c>
      <c r="C16" s="4">
        <f ca="1">DATE(YEAR(TODAY()),1,27 )</f>
        <v>42762</v>
      </c>
      <c r="D16" s="4">
        <f ca="1">DATE(YEAR(TODAY()),2,3)</f>
        <v>42769</v>
      </c>
      <c r="E16" s="1" t="s">
        <v>28</v>
      </c>
      <c r="F16" s="3">
        <f ca="1">NETWORKDAYS(Monitorizare_concedii[[#This Row],[Data de început]],Monitorizare_concedii[[#This Row],[Data de sfârșit]],lstHolidays)</f>
        <v>6</v>
      </c>
    </row>
    <row r="17" spans="2:6" ht="30" customHeight="1" x14ac:dyDescent="0.3">
      <c r="B17" s="1" t="s">
        <v>39</v>
      </c>
      <c r="C17" s="4">
        <f ca="1">DATE(YEAR(TODAY()),1,17 )</f>
        <v>42752</v>
      </c>
      <c r="D17" s="4">
        <f ca="1">DATE(YEAR(TODAY()),1,18)</f>
        <v>42753</v>
      </c>
      <c r="E17" s="1" t="s">
        <v>26</v>
      </c>
      <c r="F17" s="3">
        <f ca="1">NETWORKDAYS(Monitorizare_concedii[[#This Row],[Data de început]],Monitorizare_concedii[[#This Row],[Data de sfârșit]],lstHolidays)</f>
        <v>2</v>
      </c>
    </row>
    <row r="18" spans="2:6" ht="30" customHeight="1" x14ac:dyDescent="0.3">
      <c r="B18" s="1" t="s">
        <v>39</v>
      </c>
      <c r="C18" s="4">
        <f ca="1">DATE(YEAR(TODAY())-1,12,12 )</f>
        <v>42716</v>
      </c>
      <c r="D18" s="4">
        <f ca="1">DATE(YEAR(TODAY())-1,12,17)</f>
        <v>42721</v>
      </c>
      <c r="E18" s="1" t="s">
        <v>28</v>
      </c>
      <c r="F18" s="3">
        <f ca="1">NETWORKDAYS(Monitorizare_concedii[[#This Row],[Data de început]],Monitorizare_concedii[[#This Row],[Data de sfârșit]],lstHolidays)</f>
        <v>5</v>
      </c>
    </row>
    <row r="19" spans="2:6" ht="30" customHeight="1" x14ac:dyDescent="0.3">
      <c r="B19" s="1" t="s">
        <v>17</v>
      </c>
      <c r="C19" s="4">
        <f ca="1">DATE(YEAR(TODAY())-1,12,21  )</f>
        <v>42725</v>
      </c>
      <c r="D19" s="4">
        <f ca="1">DATE(YEAR(TODAY())-1,12,22)</f>
        <v>42726</v>
      </c>
      <c r="E19" s="1" t="s">
        <v>31</v>
      </c>
      <c r="F19" s="3">
        <f ca="1">NETWORKDAYS(Monitorizare_concedii[[#This Row],[Data de început]],Monitorizare_concedii[[#This Row],[Data de sfârșit]],lstHolidays)</f>
        <v>2</v>
      </c>
    </row>
    <row r="20" spans="2:6" ht="30" customHeight="1" x14ac:dyDescent="0.3">
      <c r="B20" s="1" t="s">
        <v>17</v>
      </c>
      <c r="C20" s="4">
        <f ca="1">DATE(YEAR(TODAY())-1,12,14  )</f>
        <v>42718</v>
      </c>
      <c r="D20" s="4">
        <f ca="1">DATE(YEAR(TODAY())-1,12,16)</f>
        <v>42720</v>
      </c>
      <c r="E20" s="1" t="s">
        <v>26</v>
      </c>
      <c r="F20" s="3">
        <f ca="1">NETWORKDAYS(Monitorizare_concedii[[#This Row],[Data de început]],Monitorizare_concedii[[#This Row],[Data de sfârșit]],lstHolidays)</f>
        <v>3</v>
      </c>
    </row>
    <row r="21" spans="2:6" ht="30" customHeight="1" x14ac:dyDescent="0.3">
      <c r="B21" s="1" t="s">
        <v>38</v>
      </c>
      <c r="C21" s="4">
        <f ca="1">DATE(YEAR(TODAY())-1,11,29  )</f>
        <v>42703</v>
      </c>
      <c r="D21" s="4">
        <f ca="1">DATE(YEAR(TODAY())-1,12,6)</f>
        <v>42710</v>
      </c>
      <c r="E21" s="1" t="s">
        <v>28</v>
      </c>
      <c r="F21" s="3">
        <f ca="1">NETWORKDAYS(Monitorizare_concedii[[#This Row],[Data de început]],Monitorizare_concedii[[#This Row],[Data de sfârșit]],lstHolidays)</f>
        <v>6</v>
      </c>
    </row>
    <row r="22" spans="2:6" ht="30" customHeight="1" x14ac:dyDescent="0.3">
      <c r="B22" s="1" t="s">
        <v>40</v>
      </c>
      <c r="C22" s="4">
        <f ca="1">DATE(YEAR(TODAY())-1,12,3  )</f>
        <v>42707</v>
      </c>
      <c r="D22" s="4">
        <f ca="1">DATE(YEAR(TODAY())-1,12,7)</f>
        <v>42711</v>
      </c>
      <c r="E22" s="1" t="s">
        <v>26</v>
      </c>
      <c r="F22" s="3">
        <f ca="1">NETWORKDAYS(Monitorizare_concedii[[#This Row],[Data de început]],Monitorizare_concedii[[#This Row],[Data de sfârșit]],lstHolidays)</f>
        <v>3</v>
      </c>
    </row>
    <row r="23" spans="2:6" ht="30" customHeight="1" x14ac:dyDescent="0.3">
      <c r="B23" s="1" t="s">
        <v>17</v>
      </c>
      <c r="C23" s="4">
        <f ca="1">DATE(YEAR(TODAY()),1,31 )</f>
        <v>42766</v>
      </c>
      <c r="D23" s="4">
        <f ca="1">DATE(YEAR(TODAY()),2,2)</f>
        <v>42768</v>
      </c>
      <c r="E23" s="1" t="s">
        <v>28</v>
      </c>
      <c r="F23" s="3">
        <f ca="1">NETWORKDAYS(Monitorizare_concedii[[#This Row],[Data de început]],Monitorizare_concedii[[#This Row],[Data de sfârșit]],lstHolidays)</f>
        <v>3</v>
      </c>
    </row>
    <row r="24" spans="2:6" ht="30" customHeight="1" x14ac:dyDescent="0.3">
      <c r="B24" s="1" t="s">
        <v>17</v>
      </c>
      <c r="C24" s="4">
        <f ca="1">DATE(YEAR(TODAY())-1,11,24 )</f>
        <v>42698</v>
      </c>
      <c r="D24" s="4">
        <f ca="1">DATE(YEAR(TODAY())-1,11,29)</f>
        <v>42703</v>
      </c>
      <c r="E24" s="1" t="s">
        <v>45</v>
      </c>
      <c r="F24" s="3">
        <f ca="1">NETWORKDAYS(Monitorizare_concedii[[#This Row],[Data de început]],Monitorizare_concedii[[#This Row],[Data de sfârșit]],lstHolidays)</f>
        <v>4</v>
      </c>
    </row>
    <row r="25" spans="2:6" ht="30" customHeight="1" x14ac:dyDescent="0.3">
      <c r="B25" s="1" t="s">
        <v>38</v>
      </c>
      <c r="C25" s="4">
        <f ca="1">DATE(YEAR(TODAY()),12,5 )</f>
        <v>43074</v>
      </c>
      <c r="D25" s="4">
        <f ca="1">DATE(YEAR(TODAY()),12,9)</f>
        <v>43078</v>
      </c>
      <c r="E25" s="1" t="s">
        <v>26</v>
      </c>
      <c r="F25" s="3">
        <f ca="1">NETWORKDAYS(Monitorizare_concedii[[#This Row],[Data de început]],Monitorizare_concedii[[#This Row],[Data de sfârșit]],lstHolidays)</f>
        <v>4</v>
      </c>
    </row>
    <row r="26" spans="2:6" ht="30" customHeight="1" x14ac:dyDescent="0.3">
      <c r="B26" s="1" t="s">
        <v>40</v>
      </c>
      <c r="C26" s="4">
        <f ca="1">DATE(YEAR(TODAY()),4,11 )</f>
        <v>42836</v>
      </c>
      <c r="D26" s="4">
        <f ca="1">DATE(YEAR(TODAY()),4,19)</f>
        <v>42844</v>
      </c>
      <c r="E26" s="1" t="s">
        <v>26</v>
      </c>
      <c r="F26" s="3">
        <f ca="1">NETWORKDAYS(Monitorizare_concedii[[#This Row],[Data de început]],Monitorizare_concedii[[#This Row],[Data de sfârșit]],lstHolidays)</f>
        <v>7</v>
      </c>
    </row>
  </sheetData>
  <dataValidations count="11">
    <dataValidation type="list" errorStyle="warning" allowBlank="1" showInputMessage="1" showErrorMessage="1" error="Selectați tipul de concediu din listă. Selectați ANULARE și apăsați ALT+SĂGEATĂ ÎN JOS pentru a selecta tipul de concediu din lista verticală" sqref="E4:E26" xr:uid="{00000000-0002-0000-0100-000000000000}">
      <formula1>lstHolidayTypes</formula1>
    </dataValidation>
    <dataValidation type="list" errorStyle="information" allowBlank="1" showInputMessage="1" showErrorMessage="1" errorTitle="Angajat necunoscut" error="Selectați un angajat din listă. Pentru a modifica lista, în fila Setări, adăugați sau eliminați angajați din tabelul Listă de angajați." sqref="B27:B741" xr:uid="{00000000-0002-0000-0100-000001000000}">
      <formula1>lstEmployees</formula1>
    </dataValidation>
    <dataValidation allowBlank="1" showInputMessage="1" showErrorMessage="1" prompt="Înregistrați concediul angajaților în tabelul din această foaie de lucru" sqref="A1" xr:uid="{00000000-0002-0000-0100-000002000000}"/>
    <dataValidation allowBlank="1" showInputMessage="1" showErrorMessage="1" prompt="Tabelul de mai jos este utilizat în vizualizarea Calendar pentru a actualiza automat înregistrările privind prezența anuală a unui angajat. Utilizați filtrele de tabel pentru a obține intrări pentru un anumit angajat sau tip de concediu" sqref="B2" xr:uid="{00000000-0002-0000-0100-000003000000}"/>
    <dataValidation allowBlank="1" showInputMessage="1" showErrorMessage="1" prompt="Selectați un nume de angajat din această coloană. Apăsați ALT+SĂGEATĂ ÎN JOS pentru a deschide lista verticală, apoi apăsați pe ENTER pentru a selecta numele angajatului" sqref="B3" xr:uid="{00000000-0002-0000-0100-000004000000}"/>
    <dataValidation type="list" errorStyle="warning" allowBlank="1" showInputMessage="1" showErrorMessage="1" error="Selectați numele angajatului din listă. Selectați ANULARE și apăsați ALT+SĂGEATĂ ÎN JOS pentru a selecta numele angajatului din lista verticală" sqref="B4:B26" xr:uid="{00000000-0002-0000-0100-000005000000}">
      <formula1>lstEmployees</formula1>
    </dataValidation>
    <dataValidation allowBlank="1" showInputMessage="1" showErrorMessage="1" prompt="Introduceți data de început a concediului în această coloană_x000a_" sqref="C3" xr:uid="{00000000-0002-0000-0100-000006000000}"/>
    <dataValidation allowBlank="1" showInputMessage="1" showErrorMessage="1" prompt="Introduceți data de sfârșit a concediului în această coloană" sqref="D3" xr:uid="{00000000-0002-0000-0100-000007000000}"/>
    <dataValidation allowBlank="1" showInputMessage="1" showErrorMessage="1" prompt="Selectați tipul de concediu în această coloană. Apăsați ALT+SĂGEATĂ ÎN JOS pentru a deschide lista verticală, apoi apăsați pe ENTER pentru a selecta tipul de concediu" sqref="E3" xr:uid="{00000000-0002-0000-0100-000008000000}"/>
    <dataValidation allowBlank="1" showInputMessage="1" showErrorMessage="1" prompt="Numărul total de zile se calculează automat în această coloană" sqref="F3" xr:uid="{00000000-0002-0000-0100-000009000000}"/>
    <dataValidation allowBlank="1" showInputMessage="1" showErrorMessage="1" prompt="Titlul foii de lucru se află în această celulă" sqref="B1" xr:uid="{00000000-0002-0000-0100-00000A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A1:B8"/>
  <sheetViews>
    <sheetView showGridLines="0" workbookViewId="0"/>
  </sheetViews>
  <sheetFormatPr defaultRowHeight="30" customHeight="1" x14ac:dyDescent="0.3"/>
  <cols>
    <col min="1" max="1" width="2.625" customWidth="1"/>
    <col min="2" max="2" width="33.375" customWidth="1"/>
    <col min="3" max="3" width="3.25" customWidth="1"/>
  </cols>
  <sheetData>
    <row r="1" spans="1:2" s="5" customFormat="1" ht="39.950000000000003" customHeight="1" x14ac:dyDescent="0.3">
      <c r="A1"/>
      <c r="B1" s="6" t="s">
        <v>47</v>
      </c>
    </row>
    <row r="2" spans="1:2" ht="15" customHeight="1" x14ac:dyDescent="0.3"/>
    <row r="3" spans="1:2" ht="30" customHeight="1" x14ac:dyDescent="0.3">
      <c r="B3" s="2" t="s">
        <v>48</v>
      </c>
    </row>
    <row r="4" spans="1:2" ht="30" customHeight="1" x14ac:dyDescent="0.3">
      <c r="B4" s="1" t="s">
        <v>17</v>
      </c>
    </row>
    <row r="5" spans="1:2" ht="30" customHeight="1" x14ac:dyDescent="0.3">
      <c r="B5" s="1" t="s">
        <v>38</v>
      </c>
    </row>
    <row r="6" spans="1:2" ht="30" customHeight="1" x14ac:dyDescent="0.3">
      <c r="B6" s="1" t="s">
        <v>39</v>
      </c>
    </row>
    <row r="7" spans="1:2" ht="30" customHeight="1" x14ac:dyDescent="0.3">
      <c r="B7" s="1" t="s">
        <v>41</v>
      </c>
    </row>
    <row r="8" spans="1:2" ht="30" customHeight="1" x14ac:dyDescent="0.3">
      <c r="B8" s="1" t="s">
        <v>40</v>
      </c>
    </row>
  </sheetData>
  <dataValidations count="3">
    <dataValidation allowBlank="1" showInputMessage="1" showErrorMessage="1" prompt="Adăugați angajați în această foaie de lucru. Intrările din acest tabel sunt utilizate pentru selecție în vizualizarea Calendar și în Foaia de lucru Monitorizare concedii angajați" sqref="A1" xr:uid="{00000000-0002-0000-0200-000000000000}"/>
    <dataValidation allowBlank="1" showInputMessage="1" showErrorMessage="1" prompt="Titlul foii de lucru se află în această celulă" sqref="B1" xr:uid="{00000000-0002-0000-0200-000001000000}"/>
    <dataValidation allowBlank="1" showInputMessage="1" showErrorMessage="1" prompt="Numele angajaților se află în această coloană, sub acest titlu" sqref="B3" xr:uid="{00000000-0002-0000-02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B7"/>
  <sheetViews>
    <sheetView showGridLines="0" workbookViewId="0"/>
  </sheetViews>
  <sheetFormatPr defaultRowHeight="30" customHeight="1" x14ac:dyDescent="0.3"/>
  <cols>
    <col min="1" max="1" width="2.625" customWidth="1"/>
    <col min="2" max="2" width="33.375" customWidth="1"/>
    <col min="3" max="3" width="3.25" customWidth="1"/>
  </cols>
  <sheetData>
    <row r="1" spans="1:2" s="5" customFormat="1" ht="39.950000000000003" customHeight="1" x14ac:dyDescent="0.3">
      <c r="A1"/>
      <c r="B1" s="6" t="s">
        <v>49</v>
      </c>
    </row>
    <row r="2" spans="1:2" ht="15" customHeight="1" x14ac:dyDescent="0.3"/>
    <row r="3" spans="1:2" ht="30" customHeight="1" x14ac:dyDescent="0.3">
      <c r="B3" s="2" t="s">
        <v>50</v>
      </c>
    </row>
    <row r="4" spans="1:2" ht="30" customHeight="1" x14ac:dyDescent="0.3">
      <c r="B4" s="1" t="s">
        <v>45</v>
      </c>
    </row>
    <row r="5" spans="1:2" ht="30" customHeight="1" x14ac:dyDescent="0.3">
      <c r="B5" s="1" t="s">
        <v>26</v>
      </c>
    </row>
    <row r="6" spans="1:2" ht="30" customHeight="1" x14ac:dyDescent="0.3">
      <c r="B6" s="1" t="s">
        <v>28</v>
      </c>
    </row>
    <row r="7" spans="1:2" ht="30" customHeight="1" x14ac:dyDescent="0.3">
      <c r="B7" s="1" t="s">
        <v>31</v>
      </c>
    </row>
  </sheetData>
  <dataValidations count="3">
    <dataValidation allowBlank="1" showInputMessage="1" showErrorMessage="1" prompt="Introduceți tipuri de concediu în această coloană, sub acest titlu" sqref="B3" xr:uid="{00000000-0002-0000-0300-000000000000}"/>
    <dataValidation allowBlank="1" showInputMessage="1" showErrorMessage="1" prompt="Introduceți tipuri de concediu  în tabelul din această foaie de lucru Intrările vor fi utilizate pentru selecția din tabelul Monitorizare concedii angajați din foaia de lucru Monitorizare concedii angajați" sqref="A1" xr:uid="{00000000-0002-0000-0300-000001000000}"/>
    <dataValidation allowBlank="1" showInputMessage="1" showErrorMessage="1" prompt="Titlul foii de lucru se află în această celulă" sqref="B1" xr:uid="{00000000-0002-0000-03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625" customWidth="1"/>
    <col min="2" max="3" width="33.375" customWidth="1"/>
    <col min="4" max="4" width="2.625" customWidth="1"/>
  </cols>
  <sheetData>
    <row r="1" spans="2:3" ht="39.950000000000003" customHeight="1" x14ac:dyDescent="0.3">
      <c r="B1" s="6" t="s">
        <v>51</v>
      </c>
    </row>
    <row r="2" spans="2:3" ht="15" customHeight="1" x14ac:dyDescent="0.3"/>
    <row r="3" spans="2:3" ht="30" customHeight="1" x14ac:dyDescent="0.3">
      <c r="B3" s="2" t="s">
        <v>51</v>
      </c>
      <c r="C3" s="2" t="s">
        <v>52</v>
      </c>
    </row>
    <row r="4" spans="2:3" ht="30" customHeight="1" x14ac:dyDescent="0.3">
      <c r="B4" s="4">
        <f ca="1">DATE(YEAR(TODAY()),1,1)</f>
        <v>42736</v>
      </c>
      <c r="C4" s="1" t="s">
        <v>53</v>
      </c>
    </row>
    <row r="5" spans="2:3" ht="30" customHeight="1" x14ac:dyDescent="0.3">
      <c r="B5" s="4">
        <f ca="1">DATE(YEAR(TODAY()),7,4)</f>
        <v>42920</v>
      </c>
      <c r="C5" s="1" t="s">
        <v>54</v>
      </c>
    </row>
    <row r="6" spans="2:3" ht="30" customHeight="1" x14ac:dyDescent="0.3">
      <c r="B6" s="4">
        <f ca="1">DATE(YEAR(TODAY()),11,24)</f>
        <v>43063</v>
      </c>
      <c r="C6" s="1" t="s">
        <v>55</v>
      </c>
    </row>
    <row r="7" spans="2:3" ht="30" customHeight="1" x14ac:dyDescent="0.3">
      <c r="B7" s="4">
        <f ca="1">DATE(YEAR(TODAY()),11,25)</f>
        <v>43064</v>
      </c>
      <c r="C7" s="1" t="s">
        <v>55</v>
      </c>
    </row>
    <row r="8" spans="2:3" ht="30" customHeight="1" x14ac:dyDescent="0.3">
      <c r="B8" s="4">
        <f ca="1">DATE(YEAR(TODAY()),12,24)</f>
        <v>43093</v>
      </c>
      <c r="C8" s="1" t="s">
        <v>56</v>
      </c>
    </row>
    <row r="9" spans="2:3" ht="30" customHeight="1" x14ac:dyDescent="0.3">
      <c r="B9" s="4">
        <f ca="1">DATE(YEAR(TODAY()),12,25)</f>
        <v>43094</v>
      </c>
      <c r="C9" s="1" t="s">
        <v>56</v>
      </c>
    </row>
  </sheetData>
  <dataValidations count="4">
    <dataValidation allowBlank="1" showInputMessage="1" showErrorMessage="1" prompt="Introduceți Data sărbătorii în această coloană sub acest titlu" sqref="B3" xr:uid="{00000000-0002-0000-0400-000000000000}"/>
    <dataValidation allowBlank="1" showInputMessage="1" showErrorMessage="1" prompt="Introduceți descrierea în această coloană, sub acest titlu" sqref="C3" xr:uid="{00000000-0002-0000-0400-000001000000}"/>
    <dataValidation allowBlank="1" showInputMessage="1" showErrorMessage="1" prompt="Introduceți sărbătorile firmei în tabel în această foaie de lucru" sqref="A1" xr:uid="{00000000-0002-0000-0400-000002000000}"/>
    <dataValidation allowBlank="1" showInputMessage="1" showErrorMessage="1" prompt="Titlul foii de lucru se află în această celulă" sqref="B1" xr:uid="{00000000-0002-0000-0400-000003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5</vt:i4>
      </vt:variant>
      <vt:variant>
        <vt:lpstr>Zone denumite</vt:lpstr>
      </vt:variant>
      <vt:variant>
        <vt:i4>15</vt:i4>
      </vt:variant>
    </vt:vector>
  </HeadingPairs>
  <TitlesOfParts>
    <vt:vector size="20" baseType="lpstr">
      <vt:lpstr>Vizualizarea Calendar</vt:lpstr>
      <vt:lpstr>Monitorizare concedii angajați</vt:lpstr>
      <vt:lpstr>Lista angajaților</vt:lpstr>
      <vt:lpstr>Tipuri de concedii</vt:lpstr>
      <vt:lpstr>Sărbători ale firmei</vt:lpstr>
      <vt:lpstr>Antet1</vt:lpstr>
      <vt:lpstr>Antet2</vt:lpstr>
      <vt:lpstr>AntetColoană3</vt:lpstr>
      <vt:lpstr>AntetColoană4</vt:lpstr>
      <vt:lpstr>AntetColoană5</vt:lpstr>
      <vt:lpstr>Calendar_An</vt:lpstr>
      <vt:lpstr>ColumnTitleRegion..AC22.1</vt:lpstr>
      <vt:lpstr>lstEDates</vt:lpstr>
      <vt:lpstr>lstEmployees</vt:lpstr>
      <vt:lpstr>lstEmpNames</vt:lpstr>
      <vt:lpstr>lstHolidays</vt:lpstr>
      <vt:lpstr>lstHolidayTypes</vt:lpstr>
      <vt:lpstr>lstHTypes</vt:lpstr>
      <vt:lpstr>lstSdates</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2016-12-03T09:43:22Z</dcterms:created>
  <dcterms:modified xsi:type="dcterms:W3CDTF">2017-08-28T11:13:17Z</dcterms:modified>
</cp:coreProperties>
</file>